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90" windowHeight="10950" tabRatio="728" activeTab="0"/>
  </bookViews>
  <sheets>
    <sheet name="Ziegeldaten" sheetId="1" r:id="rId1"/>
  </sheets>
  <definedNames>
    <definedName name="_xlnm.Print_Area" localSheetId="0">'Ziegeldaten'!$A$1:$R$47</definedName>
  </definedNames>
  <calcPr fullCalcOnLoad="1"/>
</workbook>
</file>

<file path=xl/comments1.xml><?xml version="1.0" encoding="utf-8"?>
<comments xmlns="http://schemas.openxmlformats.org/spreadsheetml/2006/main">
  <authors>
    <author>Daniel Imhof</author>
  </authors>
  <commentList>
    <comment ref="C3" authorId="0">
      <text>
        <r>
          <rPr>
            <sz val="8"/>
            <rFont val="Tahoma"/>
            <family val="0"/>
          </rPr>
          <t xml:space="preserve">Firmenbezeichnung eingeben
</t>
        </r>
      </text>
    </comment>
    <comment ref="C5" authorId="0">
      <text>
        <r>
          <rPr>
            <sz val="8"/>
            <rFont val="Tahoma"/>
            <family val="0"/>
          </rPr>
          <t xml:space="preserve">Dachziegelbezeichnung eingeben
</t>
        </r>
      </text>
    </comment>
    <comment ref="D17" authorId="0">
      <text>
        <r>
          <rPr>
            <sz val="8"/>
            <rFont val="Tahoma"/>
            <family val="2"/>
          </rPr>
          <t>Tragen Sie hier bitte die maximale Dachziegellänge im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VERPRESSTEN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Zustand ein.
Bitte die mögliche maximale Länge auf der Presse, Trocken- und Brennträger berücksichtigen.</t>
        </r>
      </text>
    </comment>
    <comment ref="D10" authorId="0">
      <text>
        <r>
          <rPr>
            <sz val="8"/>
            <color indexed="10"/>
            <rFont val="Tahoma"/>
            <family val="2"/>
          </rPr>
          <t xml:space="preserve">verpresster Dachziegel = 100% (Eckmasse der oberen Mutterform - keine Massaufnahme
in der Längs-, bzw. Quermittelachse wegen den Bombierungen)
</t>
        </r>
        <r>
          <rPr>
            <sz val="8"/>
            <rFont val="Tahoma"/>
            <family val="2"/>
          </rPr>
          <t xml:space="preserve">
100 - (100 / Länge verpresster Dachziegel * Länge getrockneter Dachziegel)</t>
        </r>
      </text>
    </comment>
    <comment ref="D12" authorId="0">
      <text>
        <r>
          <rPr>
            <sz val="8"/>
            <color indexed="10"/>
            <rFont val="Tahoma"/>
            <family val="2"/>
          </rPr>
          <t xml:space="preserve">verpresster Dachziegel = 100% (Eckmasse der oberen Mutterform - keine Massaufnahme
in der Längs-, bzw. Quermittelachse wegen den Bombierungen)
</t>
        </r>
        <r>
          <rPr>
            <sz val="8"/>
            <rFont val="Tahoma"/>
            <family val="2"/>
          </rPr>
          <t xml:space="preserve">
(100 - (100 / Länge verpresster Dachziegel * Länge gebrannter Dachziegel)) - Trockenschwindung</t>
        </r>
      </text>
    </comment>
    <comment ref="H10" authorId="0">
      <text>
        <r>
          <rPr>
            <sz val="8"/>
            <color indexed="10"/>
            <rFont val="Tahoma"/>
            <family val="2"/>
          </rPr>
          <t xml:space="preserve">verpresster Dachziegel = 100% (Eckmasse der oberen Mutterform - keine Massaufnahme
in der Längs-, bzw. Quermittelachse wegen den Bombierungen)
</t>
        </r>
        <r>
          <rPr>
            <sz val="8"/>
            <rFont val="Tahoma"/>
            <family val="2"/>
          </rPr>
          <t xml:space="preserve">
100 - (100 / Breite verpresster Dachziegel * Breite getrockneter Dachziegel)</t>
        </r>
      </text>
    </comment>
    <comment ref="H12" authorId="0">
      <text>
        <r>
          <rPr>
            <sz val="8"/>
            <color indexed="10"/>
            <rFont val="Tahoma"/>
            <family val="2"/>
          </rPr>
          <t xml:space="preserve">verpresster Dachziegel = 100% (Eckmasse der oberen Mutterform - keine Massaufnahme
in der Längs-, bzw. Quermittelachse wegen den Bombierungen)
</t>
        </r>
        <r>
          <rPr>
            <sz val="8"/>
            <rFont val="Tahoma"/>
            <family val="2"/>
          </rPr>
          <t xml:space="preserve">
(100 - (100 / Breite verpresster Dachziegel * Breite gebrannter Dachziegel)) - Trockenschwindung</t>
        </r>
      </text>
    </comment>
    <comment ref="H17" authorId="0">
      <text>
        <r>
          <rPr>
            <sz val="8"/>
            <rFont val="Tahoma"/>
            <family val="2"/>
          </rPr>
          <t xml:space="preserve">Bei </t>
        </r>
        <r>
          <rPr>
            <b/>
            <sz val="8"/>
            <rFont val="Tahoma"/>
            <family val="2"/>
          </rPr>
          <t>Flachdachpfannen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Hohlfalzziegel</t>
        </r>
        <r>
          <rPr>
            <sz val="8"/>
            <rFont val="Tahoma"/>
            <family val="2"/>
          </rPr>
          <t xml:space="preserve"> oder </t>
        </r>
        <r>
          <rPr>
            <b/>
            <sz val="8"/>
            <rFont val="Tahoma"/>
            <family val="2"/>
          </rPr>
          <t>ähnlichen Modellen</t>
        </r>
        <r>
          <rPr>
            <sz val="8"/>
            <rFont val="Tahoma"/>
            <family val="2"/>
          </rPr>
          <t xml:space="preserve"> dieser Kategorie mit einem Schiebespiel von ca. 35,0 mm sollten 80,0 mm Überdeckung nicht unterschritten werden.
Bei </t>
        </r>
        <r>
          <rPr>
            <b/>
            <sz val="8"/>
            <rFont val="Tahoma"/>
            <family val="2"/>
          </rPr>
          <t>Rheinland-</t>
        </r>
        <r>
          <rPr>
            <sz val="8"/>
            <rFont val="Tahoma"/>
            <family val="2"/>
          </rPr>
          <t xml:space="preserve">, oder </t>
        </r>
        <r>
          <rPr>
            <b/>
            <sz val="8"/>
            <rFont val="Tahoma"/>
            <family val="2"/>
          </rPr>
          <t>Doppelmuldenmodellen</t>
        </r>
        <r>
          <rPr>
            <sz val="8"/>
            <rFont val="Tahoma"/>
            <family val="2"/>
          </rPr>
          <t xml:space="preserve"> sollten 60.0 mm nicht unterschritten werden.</t>
        </r>
      </text>
    </comment>
    <comment ref="D19" authorId="0">
      <text>
        <r>
          <rPr>
            <sz val="8"/>
            <rFont val="Tahoma"/>
            <family val="2"/>
          </rPr>
          <t>Tragen Sie hier bitte die maximale Dachziegelbreite im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VERPRESSTEN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Zustand ein.
Bitte die maximale mögliche Breite auf der Presse, Trocken- und Brennträger berücksichtigen. (Auf der Presse sollte der Abstand zwischen den Dachziegeln 150.0 mm nicht unterschreiten)</t>
        </r>
      </text>
    </comment>
    <comment ref="H19" authorId="0">
      <text>
        <r>
          <rPr>
            <sz val="8"/>
            <rFont val="Tahoma"/>
            <family val="2"/>
          </rPr>
          <t xml:space="preserve">Bei </t>
        </r>
        <r>
          <rPr>
            <b/>
            <sz val="8"/>
            <rFont val="Tahoma"/>
            <family val="2"/>
          </rPr>
          <t>Flachdachpfannen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Hohlfalzziegel</t>
        </r>
        <r>
          <rPr>
            <sz val="8"/>
            <rFont val="Tahoma"/>
            <family val="2"/>
          </rPr>
          <t xml:space="preserve"> oder </t>
        </r>
        <r>
          <rPr>
            <b/>
            <sz val="8"/>
            <rFont val="Tahoma"/>
            <family val="2"/>
          </rPr>
          <t>ähnlichen Modellen</t>
        </r>
        <r>
          <rPr>
            <sz val="8"/>
            <rFont val="Tahoma"/>
            <family val="2"/>
          </rPr>
          <t xml:space="preserve"> dieser Kategorie mit einem Schiebespiel von ca. 5,0 mm sollten 45,0 mm Überdeckung nicht unterschritten werden.
Bei </t>
        </r>
        <r>
          <rPr>
            <b/>
            <sz val="8"/>
            <rFont val="Tahoma"/>
            <family val="2"/>
          </rPr>
          <t>Rheinland-</t>
        </r>
        <r>
          <rPr>
            <sz val="8"/>
            <rFont val="Tahoma"/>
            <family val="2"/>
          </rPr>
          <t xml:space="preserve">, oder </t>
        </r>
        <r>
          <rPr>
            <b/>
            <sz val="8"/>
            <rFont val="Tahoma"/>
            <family val="2"/>
          </rPr>
          <t>Doppelmuldenmodellen</t>
        </r>
        <r>
          <rPr>
            <sz val="8"/>
            <rFont val="Tahoma"/>
            <family val="2"/>
          </rPr>
          <t xml:space="preserve"> sollten 50.0 mm nicht unterschritten werden.</t>
        </r>
      </text>
    </comment>
    <comment ref="L17" authorId="0">
      <text>
        <r>
          <rPr>
            <sz val="8"/>
            <rFont val="Tahoma"/>
            <family val="2"/>
          </rPr>
          <t xml:space="preserve">Bei </t>
        </r>
        <r>
          <rPr>
            <b/>
            <sz val="8"/>
            <rFont val="Tahoma"/>
            <family val="2"/>
          </rPr>
          <t>Flachdachpfannen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Hohlfalzziegel</t>
        </r>
        <r>
          <rPr>
            <sz val="8"/>
            <rFont val="Tahoma"/>
            <family val="2"/>
          </rPr>
          <t xml:space="preserve"> oder </t>
        </r>
        <r>
          <rPr>
            <b/>
            <sz val="8"/>
            <rFont val="Tahoma"/>
            <family val="2"/>
          </rPr>
          <t>ähnlichen Modellen</t>
        </r>
        <r>
          <rPr>
            <sz val="8"/>
            <rFont val="Tahoma"/>
            <family val="2"/>
          </rPr>
          <t xml:space="preserve"> dieser Kategorie liegt das maximale Sschiebespiel bei ca. 35,0 mm.
Bei </t>
        </r>
        <r>
          <rPr>
            <b/>
            <sz val="8"/>
            <rFont val="Tahoma"/>
            <family val="2"/>
          </rPr>
          <t>Rheinland-</t>
        </r>
        <r>
          <rPr>
            <sz val="8"/>
            <rFont val="Tahoma"/>
            <family val="2"/>
          </rPr>
          <t xml:space="preserve">, oder </t>
        </r>
        <r>
          <rPr>
            <b/>
            <sz val="8"/>
            <rFont val="Tahoma"/>
            <family val="2"/>
          </rPr>
          <t>Doppelmuldenmodellen</t>
        </r>
        <r>
          <rPr>
            <sz val="8"/>
            <rFont val="Tahoma"/>
            <family val="2"/>
          </rPr>
          <t xml:space="preserve"> ist bei neuen Varianten das Schiebespiel nach unten meistens nicht begenzt. Bei älteren Modellen liegt der Schiebebereich ca. bei 40.0 mm.</t>
        </r>
      </text>
    </comment>
    <comment ref="L19" authorId="0">
      <text>
        <r>
          <rPr>
            <sz val="8"/>
            <rFont val="Tahoma"/>
            <family val="2"/>
          </rPr>
          <t xml:space="preserve">Bei </t>
        </r>
        <r>
          <rPr>
            <b/>
            <sz val="8"/>
            <rFont val="Tahoma"/>
            <family val="2"/>
          </rPr>
          <t>allen Modellvarianten</t>
        </r>
        <r>
          <rPr>
            <sz val="8"/>
            <rFont val="Tahoma"/>
            <family val="2"/>
          </rPr>
          <t xml:space="preserve"> sollte ein maximales Schiebespiel von 8.0 mm nicht überschritten werden.</t>
        </r>
      </text>
    </comment>
  </commentList>
</comments>
</file>

<file path=xl/sharedStrings.xml><?xml version="1.0" encoding="utf-8"?>
<sst xmlns="http://schemas.openxmlformats.org/spreadsheetml/2006/main" count="58" uniqueCount="37">
  <si>
    <t>Firma:</t>
  </si>
  <si>
    <t>DZ Name:</t>
  </si>
  <si>
    <t>Dachziegelgrösse</t>
  </si>
  <si>
    <t>Eindeck-spiel</t>
  </si>
  <si>
    <t>Über-      deckung</t>
  </si>
  <si>
    <t>gestossen</t>
  </si>
  <si>
    <t>mittel</t>
  </si>
  <si>
    <t>gezogen</t>
  </si>
  <si>
    <t>+ / -</t>
  </si>
  <si>
    <t>Länge</t>
  </si>
  <si>
    <t>Breite</t>
  </si>
  <si>
    <t>Trocken</t>
  </si>
  <si>
    <t>Schwindung</t>
  </si>
  <si>
    <t>Brennen</t>
  </si>
  <si>
    <t>TOTAL</t>
  </si>
  <si>
    <r>
      <t>Stk./m</t>
    </r>
    <r>
      <rPr>
        <b/>
        <vertAlign val="superscript"/>
        <sz val="10"/>
        <rFont val="Arial"/>
        <family val="2"/>
      </rPr>
      <t>2</t>
    </r>
  </si>
  <si>
    <r>
      <t>Stk./m</t>
    </r>
    <r>
      <rPr>
        <vertAlign val="superscript"/>
        <sz val="10"/>
        <rFont val="Arial"/>
        <family val="2"/>
      </rPr>
      <t>2</t>
    </r>
  </si>
  <si>
    <t>Zustand</t>
  </si>
  <si>
    <t>getrocknet</t>
  </si>
  <si>
    <t>gebrannt</t>
  </si>
  <si>
    <t>verpresst</t>
  </si>
  <si>
    <t>DZ Nr.:</t>
  </si>
  <si>
    <t>Ermittlungstabelle für Dachziegel</t>
  </si>
  <si>
    <t>Angaben im Prospekt</t>
  </si>
  <si>
    <t>Decklänge:</t>
  </si>
  <si>
    <t>Deckbreite:</t>
  </si>
  <si>
    <t>Decklänge bzw. Deckbreite</t>
  </si>
  <si>
    <t>L zu B</t>
  </si>
  <si>
    <t>Ver-         hältnis</t>
  </si>
  <si>
    <t xml:space="preserve">hältnis     L zu B </t>
  </si>
  <si>
    <t>Ver-</t>
  </si>
  <si>
    <t>zusätzliche Sicherheit</t>
  </si>
  <si>
    <t>x = ja</t>
  </si>
  <si>
    <t>Datum:</t>
  </si>
  <si>
    <t>Erstellt von:</t>
  </si>
  <si>
    <t>möchten Sie die Prospekt - Angaben der Decklänge bzw. Deckbreite in cm haben ?</t>
  </si>
  <si>
    <t>(wird durch Tegulas ausgefüllt)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</si>
</sst>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0.0"/>
    <numFmt numFmtId="182" formatCode="000"/>
    <numFmt numFmtId="183" formatCode="000\ "/>
    <numFmt numFmtId="184" formatCode="\ General"/>
    <numFmt numFmtId="185" formatCode="[Green]\ #,##0;[Red]\-#,##0;_ * &quot;&quot;??_ ;_ @_ "/>
    <numFmt numFmtId="186" formatCode="h:mm"/>
    <numFmt numFmtId="187" formatCode="#,##0.0"/>
    <numFmt numFmtId="188" formatCode="[Green]\ #,##0.0;[Red]\-#,##0.0;_ * &quot;&quot;??_ ;_ @_ "/>
    <numFmt numFmtId="189" formatCode="[Green]\ ##0.0;[Red]\-##0.0"/>
    <numFmt numFmtId="190" formatCode="[Green]\ #,##0.0;[Red]\-#,##0.0"/>
    <numFmt numFmtId="191" formatCode="&quot;&quot;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#,##0."/>
    <numFmt numFmtId="199" formatCode="dd/mm/yy"/>
    <numFmt numFmtId="200" formatCode="mmm\ yyyy"/>
    <numFmt numFmtId="201" formatCode="0.000"/>
    <numFmt numFmtId="202" formatCode="mmmm\ yy"/>
    <numFmt numFmtId="203" formatCode="d/m/yy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d/\ mmm/\ yy"/>
    <numFmt numFmtId="208" formatCode="d/m/yy\ h:mm\ AM/PM"/>
    <numFmt numFmtId="209" formatCode="d/\ mmm\ yy"/>
    <numFmt numFmtId="210" formatCode="#,##0.000"/>
  </numFmts>
  <fonts count="6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3"/>
      <color indexed="9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/>
      <protection hidden="1" locked="0"/>
    </xf>
    <xf numFmtId="4" fontId="0" fillId="0" borderId="0" xfId="0" applyNumberFormat="1" applyFill="1" applyAlignment="1" applyProtection="1">
      <alignment vertical="center"/>
      <protection hidden="1" locked="0"/>
    </xf>
    <xf numFmtId="4" fontId="0" fillId="0" borderId="0" xfId="0" applyNumberFormat="1" applyFill="1" applyAlignment="1" applyProtection="1">
      <alignment horizontal="right" vertical="center"/>
      <protection hidden="1" locked="0"/>
    </xf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Alignment="1">
      <alignment/>
    </xf>
    <xf numFmtId="2" fontId="0" fillId="0" borderId="0" xfId="0" applyNumberFormat="1" applyFill="1" applyAlignment="1" applyProtection="1">
      <alignment horizontal="right" vertical="center"/>
      <protection hidden="1" locked="0"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 hidden="1"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Alignment="1" applyProtection="1">
      <alignment horizontal="right"/>
      <protection hidden="1"/>
    </xf>
    <xf numFmtId="4" fontId="0" fillId="33" borderId="0" xfId="0" applyNumberFormat="1" applyFill="1" applyAlignment="1" applyProtection="1">
      <alignment vertical="center"/>
      <protection hidden="1"/>
    </xf>
    <xf numFmtId="4" fontId="0" fillId="33" borderId="0" xfId="0" applyNumberFormat="1" applyFill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 applyProtection="1">
      <alignment horizontal="right"/>
      <protection/>
    </xf>
    <xf numFmtId="4" fontId="0" fillId="33" borderId="0" xfId="0" applyNumberFormat="1" applyFill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17" fillId="34" borderId="0" xfId="0" applyNumberFormat="1" applyFont="1" applyFill="1" applyAlignment="1" applyProtection="1">
      <alignment vertical="center"/>
      <protection hidden="1"/>
    </xf>
    <xf numFmtId="4" fontId="17" fillId="0" borderId="0" xfId="0" applyNumberFormat="1" applyFont="1" applyFill="1" applyAlignment="1" applyProtection="1">
      <alignment vertical="center"/>
      <protection hidden="1"/>
    </xf>
    <xf numFmtId="4" fontId="17" fillId="33" borderId="0" xfId="0" applyNumberFormat="1" applyFont="1" applyFill="1" applyAlignment="1" applyProtection="1">
      <alignment vertical="center"/>
      <protection hidden="1"/>
    </xf>
    <xf numFmtId="4" fontId="17" fillId="35" borderId="0" xfId="0" applyNumberFormat="1" applyFont="1" applyFill="1" applyAlignment="1" applyProtection="1">
      <alignment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17" fillId="36" borderId="0" xfId="0" applyNumberFormat="1" applyFont="1" applyFill="1" applyAlignment="1" applyProtection="1">
      <alignment horizontal="right" vertical="center"/>
      <protection hidden="1"/>
    </xf>
    <xf numFmtId="4" fontId="17" fillId="0" borderId="0" xfId="0" applyNumberFormat="1" applyFont="1" applyFill="1" applyAlignment="1" applyProtection="1">
      <alignment horizontal="right" vertical="center"/>
      <protection hidden="1"/>
    </xf>
    <xf numFmtId="4" fontId="17" fillId="33" borderId="0" xfId="0" applyNumberFormat="1" applyFont="1" applyFill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" fontId="20" fillId="37" borderId="0" xfId="0" applyNumberFormat="1" applyFont="1" applyFill="1" applyAlignment="1" applyProtection="1">
      <alignment vertical="center"/>
      <protection hidden="1"/>
    </xf>
    <xf numFmtId="4" fontId="20" fillId="38" borderId="0" xfId="0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/>
    </xf>
    <xf numFmtId="4" fontId="20" fillId="0" borderId="0" xfId="0" applyNumberFormat="1" applyFont="1" applyFill="1" applyAlignment="1" applyProtection="1">
      <alignment vertical="center"/>
      <protection hidden="1"/>
    </xf>
    <xf numFmtId="4" fontId="20" fillId="33" borderId="0" xfId="0" applyNumberFormat="1" applyFont="1" applyFill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4" fontId="20" fillId="39" borderId="0" xfId="0" applyNumberFormat="1" applyFont="1" applyFill="1" applyAlignment="1" applyProtection="1">
      <alignment horizontal="right" vertical="center"/>
      <protection hidden="1"/>
    </xf>
    <xf numFmtId="4" fontId="20" fillId="0" borderId="0" xfId="0" applyNumberFormat="1" applyFont="1" applyFill="1" applyAlignment="1" applyProtection="1">
      <alignment horizontal="right" vertical="center"/>
      <protection hidden="1"/>
    </xf>
    <xf numFmtId="4" fontId="20" fillId="33" borderId="0" xfId="0" applyNumberFormat="1" applyFont="1" applyFill="1" applyAlignment="1" applyProtection="1">
      <alignment horizontal="right" vertical="center"/>
      <protection hidden="1"/>
    </xf>
    <xf numFmtId="2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vertical="center"/>
      <protection hidden="1"/>
    </xf>
    <xf numFmtId="2" fontId="0" fillId="0" borderId="0" xfId="0" applyNumberFormat="1" applyFont="1" applyFill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  <protection hidden="1" locked="0"/>
    </xf>
    <xf numFmtId="0" fontId="23" fillId="0" borderId="0" xfId="0" applyFont="1" applyAlignment="1">
      <alignment/>
    </xf>
    <xf numFmtId="4" fontId="0" fillId="0" borderId="0" xfId="0" applyNumberForma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D00000"/>
      <rgbColor rgb="00E60000"/>
      <rgbColor rgb="0096969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235"/>
        <xdr:cNvSpPr>
          <a:spLocks/>
        </xdr:cNvSpPr>
      </xdr:nvSpPr>
      <xdr:spPr>
        <a:xfrm>
          <a:off x="389572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16</xdr:col>
      <xdr:colOff>0</xdr:colOff>
      <xdr:row>3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876300" y="1390650"/>
          <a:ext cx="4314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16</xdr:col>
      <xdr:colOff>0</xdr:colOff>
      <xdr:row>5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876300" y="1752600"/>
          <a:ext cx="4314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</xdr:row>
      <xdr:rowOff>19050</xdr:rowOff>
    </xdr:from>
    <xdr:to>
      <xdr:col>16</xdr:col>
      <xdr:colOff>342900</xdr:colOff>
      <xdr:row>2</xdr:row>
      <xdr:rowOff>304800</xdr:rowOff>
    </xdr:to>
    <xdr:sp>
      <xdr:nvSpPr>
        <xdr:cNvPr id="4" name="Oval 28"/>
        <xdr:cNvSpPr>
          <a:spLocks/>
        </xdr:cNvSpPr>
      </xdr:nvSpPr>
      <xdr:spPr>
        <a:xfrm>
          <a:off x="5248275" y="1409700"/>
          <a:ext cx="285750" cy="28575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</xdr:row>
      <xdr:rowOff>57150</xdr:rowOff>
    </xdr:from>
    <xdr:to>
      <xdr:col>16</xdr:col>
      <xdr:colOff>371475</xdr:colOff>
      <xdr:row>2</xdr:row>
      <xdr:rowOff>247650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5305425" y="14478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</a:t>
          </a:r>
        </a:p>
      </xdr:txBody>
    </xdr:sp>
    <xdr:clientData/>
  </xdr:twoCellAnchor>
  <xdr:twoCellAnchor>
    <xdr:from>
      <xdr:col>16</xdr:col>
      <xdr:colOff>47625</xdr:colOff>
      <xdr:row>4</xdr:row>
      <xdr:rowOff>28575</xdr:rowOff>
    </xdr:from>
    <xdr:to>
      <xdr:col>16</xdr:col>
      <xdr:colOff>333375</xdr:colOff>
      <xdr:row>5</xdr:row>
      <xdr:rowOff>0</xdr:rowOff>
    </xdr:to>
    <xdr:sp>
      <xdr:nvSpPr>
        <xdr:cNvPr id="6" name="Oval 30"/>
        <xdr:cNvSpPr>
          <a:spLocks/>
        </xdr:cNvSpPr>
      </xdr:nvSpPr>
      <xdr:spPr>
        <a:xfrm>
          <a:off x="5238750" y="1781175"/>
          <a:ext cx="285750" cy="28575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4</xdr:row>
      <xdr:rowOff>66675</xdr:rowOff>
    </xdr:from>
    <xdr:to>
      <xdr:col>16</xdr:col>
      <xdr:colOff>419100</xdr:colOff>
      <xdr:row>4</xdr:row>
      <xdr:rowOff>257175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5295900" y="181927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8" name="Rectangle 46"/>
        <xdr:cNvSpPr>
          <a:spLocks/>
        </xdr:cNvSpPr>
      </xdr:nvSpPr>
      <xdr:spPr>
        <a:xfrm>
          <a:off x="1524000" y="40957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>
      <xdr:nvSpPr>
        <xdr:cNvPr id="9" name="Rectangle 47"/>
        <xdr:cNvSpPr>
          <a:spLocks/>
        </xdr:cNvSpPr>
      </xdr:nvSpPr>
      <xdr:spPr>
        <a:xfrm>
          <a:off x="1524000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38100</xdr:rowOff>
    </xdr:from>
    <xdr:to>
      <xdr:col>3</xdr:col>
      <xdr:colOff>200025</xdr:colOff>
      <xdr:row>18</xdr:row>
      <xdr:rowOff>180975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1543050" y="441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1" name="Rectangle 55"/>
        <xdr:cNvSpPr>
          <a:spLocks/>
        </xdr:cNvSpPr>
      </xdr:nvSpPr>
      <xdr:spPr>
        <a:xfrm>
          <a:off x="1524000" y="277177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2" name="Rectangle 57"/>
        <xdr:cNvSpPr>
          <a:spLocks/>
        </xdr:cNvSpPr>
      </xdr:nvSpPr>
      <xdr:spPr>
        <a:xfrm>
          <a:off x="1524000" y="30575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3" name="Rectangle 75"/>
        <xdr:cNvSpPr>
          <a:spLocks/>
        </xdr:cNvSpPr>
      </xdr:nvSpPr>
      <xdr:spPr>
        <a:xfrm>
          <a:off x="2352675" y="277177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4" name="Rectangle 80"/>
        <xdr:cNvSpPr>
          <a:spLocks/>
        </xdr:cNvSpPr>
      </xdr:nvSpPr>
      <xdr:spPr>
        <a:xfrm>
          <a:off x="2352675" y="277177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5" name="Rectangle 83"/>
        <xdr:cNvSpPr>
          <a:spLocks/>
        </xdr:cNvSpPr>
      </xdr:nvSpPr>
      <xdr:spPr>
        <a:xfrm>
          <a:off x="1524000" y="30575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6" name="Rectangle 91"/>
        <xdr:cNvSpPr>
          <a:spLocks/>
        </xdr:cNvSpPr>
      </xdr:nvSpPr>
      <xdr:spPr>
        <a:xfrm>
          <a:off x="2352675" y="277177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7" name="Rectangle 97"/>
        <xdr:cNvSpPr>
          <a:spLocks/>
        </xdr:cNvSpPr>
      </xdr:nvSpPr>
      <xdr:spPr>
        <a:xfrm>
          <a:off x="2352675" y="40957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18" name="Rectangle 98"/>
        <xdr:cNvSpPr>
          <a:spLocks/>
        </xdr:cNvSpPr>
      </xdr:nvSpPr>
      <xdr:spPr>
        <a:xfrm>
          <a:off x="235267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19" name="Rectangle 99"/>
        <xdr:cNvSpPr>
          <a:spLocks/>
        </xdr:cNvSpPr>
      </xdr:nvSpPr>
      <xdr:spPr>
        <a:xfrm>
          <a:off x="3895725" y="40957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15</xdr:row>
      <xdr:rowOff>38100</xdr:rowOff>
    </xdr:from>
    <xdr:to>
      <xdr:col>11</xdr:col>
      <xdr:colOff>209550</xdr:colOff>
      <xdr:row>16</xdr:row>
      <xdr:rowOff>219075</xdr:rowOff>
    </xdr:to>
    <xdr:sp>
      <xdr:nvSpPr>
        <xdr:cNvPr id="20" name="Oval 101"/>
        <xdr:cNvSpPr>
          <a:spLocks/>
        </xdr:cNvSpPr>
      </xdr:nvSpPr>
      <xdr:spPr>
        <a:xfrm>
          <a:off x="3876675" y="407670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28575</xdr:rowOff>
    </xdr:from>
    <xdr:to>
      <xdr:col>11</xdr:col>
      <xdr:colOff>314325</xdr:colOff>
      <xdr:row>16</xdr:row>
      <xdr:rowOff>190500</xdr:rowOff>
    </xdr:to>
    <xdr:sp>
      <xdr:nvSpPr>
        <xdr:cNvPr id="21" name="Text Box 102"/>
        <xdr:cNvSpPr txBox="1">
          <a:spLocks noChangeArrowheads="1"/>
        </xdr:cNvSpPr>
      </xdr:nvSpPr>
      <xdr:spPr>
        <a:xfrm>
          <a:off x="3924300" y="41243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11</xdr:col>
      <xdr:colOff>209550</xdr:colOff>
      <xdr:row>19</xdr:row>
      <xdr:rowOff>0</xdr:rowOff>
    </xdr:to>
    <xdr:sp>
      <xdr:nvSpPr>
        <xdr:cNvPr id="22" name="Oval 103"/>
        <xdr:cNvSpPr>
          <a:spLocks/>
        </xdr:cNvSpPr>
      </xdr:nvSpPr>
      <xdr:spPr>
        <a:xfrm>
          <a:off x="3876675" y="438150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38100</xdr:rowOff>
    </xdr:from>
    <xdr:to>
      <xdr:col>11</xdr:col>
      <xdr:colOff>295275</xdr:colOff>
      <xdr:row>18</xdr:row>
      <xdr:rowOff>180975</xdr:rowOff>
    </xdr:to>
    <xdr:sp>
      <xdr:nvSpPr>
        <xdr:cNvPr id="23" name="Text Box 104"/>
        <xdr:cNvSpPr txBox="1">
          <a:spLocks noChangeArrowheads="1"/>
        </xdr:cNvSpPr>
      </xdr:nvSpPr>
      <xdr:spPr>
        <a:xfrm>
          <a:off x="3876675" y="4419600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10.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24" name="Rectangle 115"/>
        <xdr:cNvSpPr>
          <a:spLocks/>
        </xdr:cNvSpPr>
      </xdr:nvSpPr>
      <xdr:spPr>
        <a:xfrm>
          <a:off x="1524000" y="52197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25" name="Rectangle 117"/>
        <xdr:cNvSpPr>
          <a:spLocks/>
        </xdr:cNvSpPr>
      </xdr:nvSpPr>
      <xdr:spPr>
        <a:xfrm>
          <a:off x="1524000" y="55054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26" name="Rectangle 121"/>
        <xdr:cNvSpPr>
          <a:spLocks/>
        </xdr:cNvSpPr>
      </xdr:nvSpPr>
      <xdr:spPr>
        <a:xfrm>
          <a:off x="2352675" y="52197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27" name="Rectangle 122"/>
        <xdr:cNvSpPr>
          <a:spLocks/>
        </xdr:cNvSpPr>
      </xdr:nvSpPr>
      <xdr:spPr>
        <a:xfrm>
          <a:off x="2352675" y="55054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28" name="Rectangle 123"/>
        <xdr:cNvSpPr>
          <a:spLocks/>
        </xdr:cNvSpPr>
      </xdr:nvSpPr>
      <xdr:spPr>
        <a:xfrm>
          <a:off x="3124200" y="52197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29" name="Rectangle 124"/>
        <xdr:cNvSpPr>
          <a:spLocks/>
        </xdr:cNvSpPr>
      </xdr:nvSpPr>
      <xdr:spPr>
        <a:xfrm>
          <a:off x="3124200" y="55054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>
      <xdr:nvSpPr>
        <xdr:cNvPr id="30" name="Rectangle 125"/>
        <xdr:cNvSpPr>
          <a:spLocks/>
        </xdr:cNvSpPr>
      </xdr:nvSpPr>
      <xdr:spPr>
        <a:xfrm>
          <a:off x="3895725" y="52197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>
      <xdr:nvSpPr>
        <xdr:cNvPr id="31" name="Rectangle 126"/>
        <xdr:cNvSpPr>
          <a:spLocks/>
        </xdr:cNvSpPr>
      </xdr:nvSpPr>
      <xdr:spPr>
        <a:xfrm>
          <a:off x="3895725" y="55054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>
      <xdr:nvSpPr>
        <xdr:cNvPr id="32" name="Rectangle 128"/>
        <xdr:cNvSpPr>
          <a:spLocks/>
        </xdr:cNvSpPr>
      </xdr:nvSpPr>
      <xdr:spPr>
        <a:xfrm>
          <a:off x="3124200" y="57912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3" name="Rectangle 144"/>
        <xdr:cNvSpPr>
          <a:spLocks/>
        </xdr:cNvSpPr>
      </xdr:nvSpPr>
      <xdr:spPr>
        <a:xfrm>
          <a:off x="1524000" y="67532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34" name="Rectangle 145"/>
        <xdr:cNvSpPr>
          <a:spLocks/>
        </xdr:cNvSpPr>
      </xdr:nvSpPr>
      <xdr:spPr>
        <a:xfrm>
          <a:off x="2352675" y="67532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35" name="Rectangle 146"/>
        <xdr:cNvSpPr>
          <a:spLocks/>
        </xdr:cNvSpPr>
      </xdr:nvSpPr>
      <xdr:spPr>
        <a:xfrm>
          <a:off x="1524000" y="70580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0</xdr:rowOff>
    </xdr:from>
    <xdr:to>
      <xdr:col>3</xdr:col>
      <xdr:colOff>219075</xdr:colOff>
      <xdr:row>31</xdr:row>
      <xdr:rowOff>0</xdr:rowOff>
    </xdr:to>
    <xdr:sp>
      <xdr:nvSpPr>
        <xdr:cNvPr id="36" name="Oval 148"/>
        <xdr:cNvSpPr>
          <a:spLocks/>
        </xdr:cNvSpPr>
      </xdr:nvSpPr>
      <xdr:spPr>
        <a:xfrm>
          <a:off x="1514475" y="6753225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38100</xdr:rowOff>
    </xdr:from>
    <xdr:to>
      <xdr:col>3</xdr:col>
      <xdr:colOff>276225</xdr:colOff>
      <xdr:row>30</xdr:row>
      <xdr:rowOff>200025</xdr:rowOff>
    </xdr:to>
    <xdr:sp>
      <xdr:nvSpPr>
        <xdr:cNvPr id="37" name="Text Box 149"/>
        <xdr:cNvSpPr txBox="1">
          <a:spLocks noChangeArrowheads="1"/>
        </xdr:cNvSpPr>
      </xdr:nvSpPr>
      <xdr:spPr>
        <a:xfrm>
          <a:off x="1514475" y="67913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11.</a:t>
          </a:r>
        </a:p>
      </xdr:txBody>
    </xdr:sp>
    <xdr:clientData/>
  </xdr:twoCellAnchor>
  <xdr:twoCellAnchor>
    <xdr:from>
      <xdr:col>2</xdr:col>
      <xdr:colOff>638175</xdr:colOff>
      <xdr:row>31</xdr:row>
      <xdr:rowOff>66675</xdr:rowOff>
    </xdr:from>
    <xdr:to>
      <xdr:col>3</xdr:col>
      <xdr:colOff>219075</xdr:colOff>
      <xdr:row>32</xdr:row>
      <xdr:rowOff>219075</xdr:rowOff>
    </xdr:to>
    <xdr:sp>
      <xdr:nvSpPr>
        <xdr:cNvPr id="38" name="Oval 150"/>
        <xdr:cNvSpPr>
          <a:spLocks/>
        </xdr:cNvSpPr>
      </xdr:nvSpPr>
      <xdr:spPr>
        <a:xfrm>
          <a:off x="1514475" y="704850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32</xdr:row>
      <xdr:rowOff>28575</xdr:rowOff>
    </xdr:from>
    <xdr:to>
      <xdr:col>3</xdr:col>
      <xdr:colOff>304800</xdr:colOff>
      <xdr:row>32</xdr:row>
      <xdr:rowOff>171450</xdr:rowOff>
    </xdr:to>
    <xdr:sp>
      <xdr:nvSpPr>
        <xdr:cNvPr id="39" name="Text Box 151"/>
        <xdr:cNvSpPr txBox="1">
          <a:spLocks noChangeArrowheads="1"/>
        </xdr:cNvSpPr>
      </xdr:nvSpPr>
      <xdr:spPr>
        <a:xfrm>
          <a:off x="1514475" y="7086600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13.</a:t>
          </a:r>
        </a:p>
      </xdr:txBody>
    </xdr:sp>
    <xdr:clientData/>
  </xdr:twoCellAnchor>
  <xdr:twoCellAnchor>
    <xdr:from>
      <xdr:col>6</xdr:col>
      <xdr:colOff>28575</xdr:colOff>
      <xdr:row>30</xdr:row>
      <xdr:rowOff>0</xdr:rowOff>
    </xdr:from>
    <xdr:to>
      <xdr:col>7</xdr:col>
      <xdr:colOff>219075</xdr:colOff>
      <xdr:row>31</xdr:row>
      <xdr:rowOff>0</xdr:rowOff>
    </xdr:to>
    <xdr:sp>
      <xdr:nvSpPr>
        <xdr:cNvPr id="40" name="Oval 152"/>
        <xdr:cNvSpPr>
          <a:spLocks/>
        </xdr:cNvSpPr>
      </xdr:nvSpPr>
      <xdr:spPr>
        <a:xfrm>
          <a:off x="2343150" y="6753225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7</xdr:col>
      <xdr:colOff>276225</xdr:colOff>
      <xdr:row>30</xdr:row>
      <xdr:rowOff>200025</xdr:rowOff>
    </xdr:to>
    <xdr:sp>
      <xdr:nvSpPr>
        <xdr:cNvPr id="41" name="Text Box 153"/>
        <xdr:cNvSpPr txBox="1">
          <a:spLocks noChangeArrowheads="1"/>
        </xdr:cNvSpPr>
      </xdr:nvSpPr>
      <xdr:spPr>
        <a:xfrm>
          <a:off x="2343150" y="67913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12.</a:t>
          </a:r>
        </a:p>
      </xdr:txBody>
    </xdr:sp>
    <xdr:clientData/>
  </xdr:twoCellAnchor>
  <xdr:twoCellAnchor>
    <xdr:from>
      <xdr:col>6</xdr:col>
      <xdr:colOff>28575</xdr:colOff>
      <xdr:row>31</xdr:row>
      <xdr:rowOff>66675</xdr:rowOff>
    </xdr:from>
    <xdr:to>
      <xdr:col>7</xdr:col>
      <xdr:colOff>219075</xdr:colOff>
      <xdr:row>32</xdr:row>
      <xdr:rowOff>219075</xdr:rowOff>
    </xdr:to>
    <xdr:sp>
      <xdr:nvSpPr>
        <xdr:cNvPr id="42" name="Oval 154"/>
        <xdr:cNvSpPr>
          <a:spLocks/>
        </xdr:cNvSpPr>
      </xdr:nvSpPr>
      <xdr:spPr>
        <a:xfrm>
          <a:off x="2343150" y="704850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38100</xdr:rowOff>
    </xdr:from>
    <xdr:to>
      <xdr:col>7</xdr:col>
      <xdr:colOff>304800</xdr:colOff>
      <xdr:row>32</xdr:row>
      <xdr:rowOff>180975</xdr:rowOff>
    </xdr:to>
    <xdr:sp>
      <xdr:nvSpPr>
        <xdr:cNvPr id="43" name="Text Box 155"/>
        <xdr:cNvSpPr txBox="1">
          <a:spLocks noChangeArrowheads="1"/>
        </xdr:cNvSpPr>
      </xdr:nvSpPr>
      <xdr:spPr>
        <a:xfrm>
          <a:off x="2343150" y="7096125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14.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44" name="Rectangle 158"/>
        <xdr:cNvSpPr>
          <a:spLocks/>
        </xdr:cNvSpPr>
      </xdr:nvSpPr>
      <xdr:spPr>
        <a:xfrm>
          <a:off x="2352675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>
      <xdr:nvSpPr>
        <xdr:cNvPr id="45" name="Rectangle 159"/>
        <xdr:cNvSpPr>
          <a:spLocks/>
        </xdr:cNvSpPr>
      </xdr:nvSpPr>
      <xdr:spPr>
        <a:xfrm>
          <a:off x="3124200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>
      <xdr:nvSpPr>
        <xdr:cNvPr id="46" name="Rectangle 160"/>
        <xdr:cNvSpPr>
          <a:spLocks/>
        </xdr:cNvSpPr>
      </xdr:nvSpPr>
      <xdr:spPr>
        <a:xfrm>
          <a:off x="3895725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47" name="Rectangle 161"/>
        <xdr:cNvSpPr>
          <a:spLocks/>
        </xdr:cNvSpPr>
      </xdr:nvSpPr>
      <xdr:spPr>
        <a:xfrm>
          <a:off x="235267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48" name="Rectangle 162"/>
        <xdr:cNvSpPr>
          <a:spLocks/>
        </xdr:cNvSpPr>
      </xdr:nvSpPr>
      <xdr:spPr>
        <a:xfrm>
          <a:off x="3124200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49" name="Rectangle 163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50" name="Rectangle 164"/>
        <xdr:cNvSpPr>
          <a:spLocks/>
        </xdr:cNvSpPr>
      </xdr:nvSpPr>
      <xdr:spPr>
        <a:xfrm>
          <a:off x="2352675" y="86201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42</xdr:row>
      <xdr:rowOff>0</xdr:rowOff>
    </xdr:to>
    <xdr:sp>
      <xdr:nvSpPr>
        <xdr:cNvPr id="51" name="Rectangle 165"/>
        <xdr:cNvSpPr>
          <a:spLocks/>
        </xdr:cNvSpPr>
      </xdr:nvSpPr>
      <xdr:spPr>
        <a:xfrm>
          <a:off x="3124200" y="86201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42</xdr:row>
      <xdr:rowOff>0</xdr:rowOff>
    </xdr:to>
    <xdr:sp>
      <xdr:nvSpPr>
        <xdr:cNvPr id="52" name="Rectangle 166"/>
        <xdr:cNvSpPr>
          <a:spLocks/>
        </xdr:cNvSpPr>
      </xdr:nvSpPr>
      <xdr:spPr>
        <a:xfrm>
          <a:off x="3895725" y="86201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>
      <xdr:nvSpPr>
        <xdr:cNvPr id="53" name="Rectangle 172"/>
        <xdr:cNvSpPr>
          <a:spLocks/>
        </xdr:cNvSpPr>
      </xdr:nvSpPr>
      <xdr:spPr>
        <a:xfrm>
          <a:off x="3895725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54" name="Rectangle 173"/>
        <xdr:cNvSpPr>
          <a:spLocks/>
        </xdr:cNvSpPr>
      </xdr:nvSpPr>
      <xdr:spPr>
        <a:xfrm>
          <a:off x="235267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55" name="Rectangle 174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56" name="Rectangle 175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1524000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1524000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59" name="Rectangle 178"/>
        <xdr:cNvSpPr>
          <a:spLocks/>
        </xdr:cNvSpPr>
      </xdr:nvSpPr>
      <xdr:spPr>
        <a:xfrm>
          <a:off x="1524000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>
      <xdr:nvSpPr>
        <xdr:cNvPr id="60" name="Rectangle 181"/>
        <xdr:cNvSpPr>
          <a:spLocks/>
        </xdr:cNvSpPr>
      </xdr:nvSpPr>
      <xdr:spPr>
        <a:xfrm>
          <a:off x="2352675" y="57912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sp>
      <xdr:nvSpPr>
        <xdr:cNvPr id="61" name="Rectangle 182"/>
        <xdr:cNvSpPr>
          <a:spLocks/>
        </xdr:cNvSpPr>
      </xdr:nvSpPr>
      <xdr:spPr>
        <a:xfrm>
          <a:off x="3895725" y="57912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15</xdr:row>
      <xdr:rowOff>38100</xdr:rowOff>
    </xdr:from>
    <xdr:to>
      <xdr:col>3</xdr:col>
      <xdr:colOff>200025</xdr:colOff>
      <xdr:row>16</xdr:row>
      <xdr:rowOff>219075</xdr:rowOff>
    </xdr:to>
    <xdr:sp>
      <xdr:nvSpPr>
        <xdr:cNvPr id="62" name="Oval 189"/>
        <xdr:cNvSpPr>
          <a:spLocks/>
        </xdr:cNvSpPr>
      </xdr:nvSpPr>
      <xdr:spPr>
        <a:xfrm>
          <a:off x="1495425" y="407670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28575</xdr:rowOff>
    </xdr:from>
    <xdr:to>
      <xdr:col>3</xdr:col>
      <xdr:colOff>190500</xdr:colOff>
      <xdr:row>16</xdr:row>
      <xdr:rowOff>171450</xdr:rowOff>
    </xdr:to>
    <xdr:sp>
      <xdr:nvSpPr>
        <xdr:cNvPr id="63" name="Text Box 190"/>
        <xdr:cNvSpPr txBox="1">
          <a:spLocks noChangeArrowheads="1"/>
        </xdr:cNvSpPr>
      </xdr:nvSpPr>
      <xdr:spPr>
        <a:xfrm>
          <a:off x="1533525" y="41243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5.</a:t>
          </a:r>
        </a:p>
      </xdr:txBody>
    </xdr:sp>
    <xdr:clientData/>
  </xdr:twoCellAnchor>
  <xdr:twoCellAnchor>
    <xdr:from>
      <xdr:col>2</xdr:col>
      <xdr:colOff>619125</xdr:colOff>
      <xdr:row>18</xdr:row>
      <xdr:rowOff>0</xdr:rowOff>
    </xdr:from>
    <xdr:to>
      <xdr:col>3</xdr:col>
      <xdr:colOff>200025</xdr:colOff>
      <xdr:row>19</xdr:row>
      <xdr:rowOff>0</xdr:rowOff>
    </xdr:to>
    <xdr:sp>
      <xdr:nvSpPr>
        <xdr:cNvPr id="64" name="Oval 191"/>
        <xdr:cNvSpPr>
          <a:spLocks/>
        </xdr:cNvSpPr>
      </xdr:nvSpPr>
      <xdr:spPr>
        <a:xfrm>
          <a:off x="1495425" y="438150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38100</xdr:rowOff>
    </xdr:from>
    <xdr:to>
      <xdr:col>3</xdr:col>
      <xdr:colOff>190500</xdr:colOff>
      <xdr:row>18</xdr:row>
      <xdr:rowOff>180975</xdr:rowOff>
    </xdr:to>
    <xdr:sp>
      <xdr:nvSpPr>
        <xdr:cNvPr id="65" name="Text Box 192"/>
        <xdr:cNvSpPr txBox="1">
          <a:spLocks noChangeArrowheads="1"/>
        </xdr:cNvSpPr>
      </xdr:nvSpPr>
      <xdr:spPr>
        <a:xfrm>
          <a:off x="1533525" y="441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8.</a:t>
          </a:r>
        </a:p>
      </xdr:txBody>
    </xdr:sp>
    <xdr:clientData/>
  </xdr:twoCellAnchor>
  <xdr:twoCellAnchor>
    <xdr:from>
      <xdr:col>2</xdr:col>
      <xdr:colOff>619125</xdr:colOff>
      <xdr:row>8</xdr:row>
      <xdr:rowOff>228600</xdr:rowOff>
    </xdr:from>
    <xdr:to>
      <xdr:col>3</xdr:col>
      <xdr:colOff>200025</xdr:colOff>
      <xdr:row>9</xdr:row>
      <xdr:rowOff>219075</xdr:rowOff>
    </xdr:to>
    <xdr:sp>
      <xdr:nvSpPr>
        <xdr:cNvPr id="66" name="Oval 193"/>
        <xdr:cNvSpPr>
          <a:spLocks/>
        </xdr:cNvSpPr>
      </xdr:nvSpPr>
      <xdr:spPr>
        <a:xfrm>
          <a:off x="1495425" y="2752725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28575</xdr:rowOff>
    </xdr:from>
    <xdr:to>
      <xdr:col>3</xdr:col>
      <xdr:colOff>190500</xdr:colOff>
      <xdr:row>9</xdr:row>
      <xdr:rowOff>171450</xdr:rowOff>
    </xdr:to>
    <xdr:sp>
      <xdr:nvSpPr>
        <xdr:cNvPr id="67" name="Text Box 194"/>
        <xdr:cNvSpPr txBox="1">
          <a:spLocks noChangeArrowheads="1"/>
        </xdr:cNvSpPr>
      </xdr:nvSpPr>
      <xdr:spPr>
        <a:xfrm>
          <a:off x="1533525" y="28003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2</xdr:col>
      <xdr:colOff>619125</xdr:colOff>
      <xdr:row>11</xdr:row>
      <xdr:rowOff>0</xdr:rowOff>
    </xdr:from>
    <xdr:to>
      <xdr:col>3</xdr:col>
      <xdr:colOff>200025</xdr:colOff>
      <xdr:row>12</xdr:row>
      <xdr:rowOff>0</xdr:rowOff>
    </xdr:to>
    <xdr:sp>
      <xdr:nvSpPr>
        <xdr:cNvPr id="68" name="Oval 195"/>
        <xdr:cNvSpPr>
          <a:spLocks/>
        </xdr:cNvSpPr>
      </xdr:nvSpPr>
      <xdr:spPr>
        <a:xfrm>
          <a:off x="1495425" y="3057525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38100</xdr:rowOff>
    </xdr:from>
    <xdr:to>
      <xdr:col>3</xdr:col>
      <xdr:colOff>190500</xdr:colOff>
      <xdr:row>11</xdr:row>
      <xdr:rowOff>180975</xdr:rowOff>
    </xdr:to>
    <xdr:sp>
      <xdr:nvSpPr>
        <xdr:cNvPr id="69" name="Text Box 196"/>
        <xdr:cNvSpPr txBox="1">
          <a:spLocks noChangeArrowheads="1"/>
        </xdr:cNvSpPr>
      </xdr:nvSpPr>
      <xdr:spPr>
        <a:xfrm>
          <a:off x="1533525" y="3095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4.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17</xdr:col>
      <xdr:colOff>466725</xdr:colOff>
      <xdr:row>0</xdr:row>
      <xdr:rowOff>533400</xdr:rowOff>
    </xdr:to>
    <xdr:pic>
      <xdr:nvPicPr>
        <xdr:cNvPr id="70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15</xdr:row>
      <xdr:rowOff>38100</xdr:rowOff>
    </xdr:from>
    <xdr:to>
      <xdr:col>7</xdr:col>
      <xdr:colOff>209550</xdr:colOff>
      <xdr:row>16</xdr:row>
      <xdr:rowOff>219075</xdr:rowOff>
    </xdr:to>
    <xdr:sp>
      <xdr:nvSpPr>
        <xdr:cNvPr id="71" name="Oval 198"/>
        <xdr:cNvSpPr>
          <a:spLocks/>
        </xdr:cNvSpPr>
      </xdr:nvSpPr>
      <xdr:spPr>
        <a:xfrm>
          <a:off x="2333625" y="407670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7</xdr:col>
      <xdr:colOff>304800</xdr:colOff>
      <xdr:row>16</xdr:row>
      <xdr:rowOff>190500</xdr:rowOff>
    </xdr:to>
    <xdr:sp>
      <xdr:nvSpPr>
        <xdr:cNvPr id="72" name="Text Box 199"/>
        <xdr:cNvSpPr txBox="1">
          <a:spLocks noChangeArrowheads="1"/>
        </xdr:cNvSpPr>
      </xdr:nvSpPr>
      <xdr:spPr>
        <a:xfrm>
          <a:off x="2371725" y="41243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6.</a:t>
          </a:r>
        </a:p>
      </xdr:txBody>
    </xdr:sp>
    <xdr:clientData/>
  </xdr:twoCellAnchor>
  <xdr:twoCellAnchor>
    <xdr:from>
      <xdr:col>6</xdr:col>
      <xdr:colOff>19050</xdr:colOff>
      <xdr:row>18</xdr:row>
      <xdr:rowOff>0</xdr:rowOff>
    </xdr:from>
    <xdr:to>
      <xdr:col>7</xdr:col>
      <xdr:colOff>209550</xdr:colOff>
      <xdr:row>19</xdr:row>
      <xdr:rowOff>0</xdr:rowOff>
    </xdr:to>
    <xdr:sp>
      <xdr:nvSpPr>
        <xdr:cNvPr id="73" name="Oval 200"/>
        <xdr:cNvSpPr>
          <a:spLocks/>
        </xdr:cNvSpPr>
      </xdr:nvSpPr>
      <xdr:spPr>
        <a:xfrm>
          <a:off x="2333625" y="438150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38100</xdr:rowOff>
    </xdr:from>
    <xdr:to>
      <xdr:col>7</xdr:col>
      <xdr:colOff>333375</xdr:colOff>
      <xdr:row>18</xdr:row>
      <xdr:rowOff>180975</xdr:rowOff>
    </xdr:to>
    <xdr:sp>
      <xdr:nvSpPr>
        <xdr:cNvPr id="74" name="Text Box 201"/>
        <xdr:cNvSpPr txBox="1">
          <a:spLocks noChangeArrowheads="1"/>
        </xdr:cNvSpPr>
      </xdr:nvSpPr>
      <xdr:spPr>
        <a:xfrm>
          <a:off x="2371725" y="4419600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9.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75" name="Rectangle 202"/>
        <xdr:cNvSpPr>
          <a:spLocks/>
        </xdr:cNvSpPr>
      </xdr:nvSpPr>
      <xdr:spPr>
        <a:xfrm>
          <a:off x="2352675" y="70580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76" name="Rectangle 203"/>
        <xdr:cNvSpPr>
          <a:spLocks/>
        </xdr:cNvSpPr>
      </xdr:nvSpPr>
      <xdr:spPr>
        <a:xfrm>
          <a:off x="5695950" y="9058275"/>
          <a:ext cx="4857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43</xdr:row>
      <xdr:rowOff>0</xdr:rowOff>
    </xdr:from>
    <xdr:to>
      <xdr:col>17</xdr:col>
      <xdr:colOff>200025</xdr:colOff>
      <xdr:row>44</xdr:row>
      <xdr:rowOff>0</xdr:rowOff>
    </xdr:to>
    <xdr:sp>
      <xdr:nvSpPr>
        <xdr:cNvPr id="77" name="Oval 204"/>
        <xdr:cNvSpPr>
          <a:spLocks/>
        </xdr:cNvSpPr>
      </xdr:nvSpPr>
      <xdr:spPr>
        <a:xfrm>
          <a:off x="5667375" y="9058275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43</xdr:row>
      <xdr:rowOff>38100</xdr:rowOff>
    </xdr:from>
    <xdr:to>
      <xdr:col>17</xdr:col>
      <xdr:colOff>257175</xdr:colOff>
      <xdr:row>43</xdr:row>
      <xdr:rowOff>200025</xdr:rowOff>
    </xdr:to>
    <xdr:sp>
      <xdr:nvSpPr>
        <xdr:cNvPr id="78" name="Text Box 205"/>
        <xdr:cNvSpPr txBox="1">
          <a:spLocks noChangeArrowheads="1"/>
        </xdr:cNvSpPr>
      </xdr:nvSpPr>
      <xdr:spPr>
        <a:xfrm>
          <a:off x="5667375" y="9096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15.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47</xdr:row>
      <xdr:rowOff>0</xdr:rowOff>
    </xdr:to>
    <xdr:sp>
      <xdr:nvSpPr>
        <xdr:cNvPr id="79" name="Rectangle 206"/>
        <xdr:cNvSpPr>
          <a:spLocks/>
        </xdr:cNvSpPr>
      </xdr:nvSpPr>
      <xdr:spPr>
        <a:xfrm>
          <a:off x="876300" y="9753600"/>
          <a:ext cx="2190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19050</xdr:rowOff>
    </xdr:from>
    <xdr:to>
      <xdr:col>2</xdr:col>
      <xdr:colOff>228600</xdr:colOff>
      <xdr:row>46</xdr:row>
      <xdr:rowOff>247650</xdr:rowOff>
    </xdr:to>
    <xdr:sp>
      <xdr:nvSpPr>
        <xdr:cNvPr id="80" name="Oval 207"/>
        <xdr:cNvSpPr>
          <a:spLocks/>
        </xdr:cNvSpPr>
      </xdr:nvSpPr>
      <xdr:spPr>
        <a:xfrm>
          <a:off x="876300" y="9772650"/>
          <a:ext cx="228600" cy="2286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57150</xdr:rowOff>
    </xdr:from>
    <xdr:to>
      <xdr:col>2</xdr:col>
      <xdr:colOff>285750</xdr:colOff>
      <xdr:row>46</xdr:row>
      <xdr:rowOff>219075</xdr:rowOff>
    </xdr:to>
    <xdr:sp>
      <xdr:nvSpPr>
        <xdr:cNvPr id="81" name="Text Box 208"/>
        <xdr:cNvSpPr txBox="1">
          <a:spLocks noChangeArrowheads="1"/>
        </xdr:cNvSpPr>
      </xdr:nvSpPr>
      <xdr:spPr>
        <a:xfrm>
          <a:off x="876300" y="98107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16.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82" name="Rectangle 211"/>
        <xdr:cNvSpPr>
          <a:spLocks/>
        </xdr:cNvSpPr>
      </xdr:nvSpPr>
      <xdr:spPr>
        <a:xfrm>
          <a:off x="235267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>
      <xdr:nvSpPr>
        <xdr:cNvPr id="83" name="Rectangle 212"/>
        <xdr:cNvSpPr>
          <a:spLocks/>
        </xdr:cNvSpPr>
      </xdr:nvSpPr>
      <xdr:spPr>
        <a:xfrm>
          <a:off x="3895725" y="797242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84" name="Rectangle 213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85" name="Rectangle 214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86" name="Rectangle 215"/>
        <xdr:cNvSpPr>
          <a:spLocks/>
        </xdr:cNvSpPr>
      </xdr:nvSpPr>
      <xdr:spPr>
        <a:xfrm>
          <a:off x="3895725" y="8296275"/>
          <a:ext cx="714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87" name="Rectangle 216"/>
        <xdr:cNvSpPr>
          <a:spLocks/>
        </xdr:cNvSpPr>
      </xdr:nvSpPr>
      <xdr:spPr>
        <a:xfrm>
          <a:off x="2352675" y="3057525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88" name="Rectangle 219"/>
        <xdr:cNvSpPr>
          <a:spLocks/>
        </xdr:cNvSpPr>
      </xdr:nvSpPr>
      <xdr:spPr>
        <a:xfrm>
          <a:off x="876300" y="2114550"/>
          <a:ext cx="21907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17</xdr:row>
      <xdr:rowOff>38100</xdr:rowOff>
    </xdr:from>
    <xdr:to>
      <xdr:col>3</xdr:col>
      <xdr:colOff>200025</xdr:colOff>
      <xdr:row>18</xdr:row>
      <xdr:rowOff>219075</xdr:rowOff>
    </xdr:to>
    <xdr:sp>
      <xdr:nvSpPr>
        <xdr:cNvPr id="89" name="Oval 221"/>
        <xdr:cNvSpPr>
          <a:spLocks/>
        </xdr:cNvSpPr>
      </xdr:nvSpPr>
      <xdr:spPr>
        <a:xfrm>
          <a:off x="1495425" y="436245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28575</xdr:rowOff>
    </xdr:from>
    <xdr:to>
      <xdr:col>3</xdr:col>
      <xdr:colOff>190500</xdr:colOff>
      <xdr:row>18</xdr:row>
      <xdr:rowOff>171450</xdr:rowOff>
    </xdr:to>
    <xdr:sp>
      <xdr:nvSpPr>
        <xdr:cNvPr id="90" name="Text Box 222"/>
        <xdr:cNvSpPr txBox="1">
          <a:spLocks noChangeArrowheads="1"/>
        </xdr:cNvSpPr>
      </xdr:nvSpPr>
      <xdr:spPr>
        <a:xfrm>
          <a:off x="1533525" y="4410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8.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91" name="Rectangle 224"/>
        <xdr:cNvSpPr>
          <a:spLocks/>
        </xdr:cNvSpPr>
      </xdr:nvSpPr>
      <xdr:spPr>
        <a:xfrm>
          <a:off x="235267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38100</xdr:rowOff>
    </xdr:from>
    <xdr:to>
      <xdr:col>7</xdr:col>
      <xdr:colOff>209550</xdr:colOff>
      <xdr:row>18</xdr:row>
      <xdr:rowOff>219075</xdr:rowOff>
    </xdr:to>
    <xdr:sp>
      <xdr:nvSpPr>
        <xdr:cNvPr id="92" name="Oval 225"/>
        <xdr:cNvSpPr>
          <a:spLocks/>
        </xdr:cNvSpPr>
      </xdr:nvSpPr>
      <xdr:spPr>
        <a:xfrm>
          <a:off x="2333625" y="436245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28575</xdr:rowOff>
    </xdr:from>
    <xdr:to>
      <xdr:col>7</xdr:col>
      <xdr:colOff>304800</xdr:colOff>
      <xdr:row>18</xdr:row>
      <xdr:rowOff>190500</xdr:rowOff>
    </xdr:to>
    <xdr:sp>
      <xdr:nvSpPr>
        <xdr:cNvPr id="93" name="Text Box 226"/>
        <xdr:cNvSpPr txBox="1">
          <a:spLocks noChangeArrowheads="1"/>
        </xdr:cNvSpPr>
      </xdr:nvSpPr>
      <xdr:spPr>
        <a:xfrm>
          <a:off x="2371725" y="441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9.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94" name="Rectangle 228"/>
        <xdr:cNvSpPr>
          <a:spLocks/>
        </xdr:cNvSpPr>
      </xdr:nvSpPr>
      <xdr:spPr>
        <a:xfrm>
          <a:off x="3895725" y="409575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11</xdr:col>
      <xdr:colOff>209550</xdr:colOff>
      <xdr:row>16</xdr:row>
      <xdr:rowOff>219075</xdr:rowOff>
    </xdr:to>
    <xdr:sp>
      <xdr:nvSpPr>
        <xdr:cNvPr id="95" name="Oval 229"/>
        <xdr:cNvSpPr>
          <a:spLocks/>
        </xdr:cNvSpPr>
      </xdr:nvSpPr>
      <xdr:spPr>
        <a:xfrm>
          <a:off x="3857625" y="4076700"/>
          <a:ext cx="24765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28575</xdr:rowOff>
    </xdr:from>
    <xdr:to>
      <xdr:col>11</xdr:col>
      <xdr:colOff>304800</xdr:colOff>
      <xdr:row>16</xdr:row>
      <xdr:rowOff>190500</xdr:rowOff>
    </xdr:to>
    <xdr:sp>
      <xdr:nvSpPr>
        <xdr:cNvPr id="96" name="Text Box 230"/>
        <xdr:cNvSpPr txBox="1">
          <a:spLocks noChangeArrowheads="1"/>
        </xdr:cNvSpPr>
      </xdr:nvSpPr>
      <xdr:spPr>
        <a:xfrm>
          <a:off x="3914775" y="41243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97" name="Rectangle 232"/>
        <xdr:cNvSpPr>
          <a:spLocks/>
        </xdr:cNvSpPr>
      </xdr:nvSpPr>
      <xdr:spPr>
        <a:xfrm>
          <a:off x="389572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17</xdr:row>
      <xdr:rowOff>38100</xdr:rowOff>
    </xdr:from>
    <xdr:to>
      <xdr:col>11</xdr:col>
      <xdr:colOff>209550</xdr:colOff>
      <xdr:row>18</xdr:row>
      <xdr:rowOff>219075</xdr:rowOff>
    </xdr:to>
    <xdr:sp>
      <xdr:nvSpPr>
        <xdr:cNvPr id="98" name="Oval 233"/>
        <xdr:cNvSpPr>
          <a:spLocks/>
        </xdr:cNvSpPr>
      </xdr:nvSpPr>
      <xdr:spPr>
        <a:xfrm>
          <a:off x="3876675" y="436245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28575</xdr:rowOff>
    </xdr:from>
    <xdr:to>
      <xdr:col>11</xdr:col>
      <xdr:colOff>314325</xdr:colOff>
      <xdr:row>18</xdr:row>
      <xdr:rowOff>190500</xdr:rowOff>
    </xdr:to>
    <xdr:sp>
      <xdr:nvSpPr>
        <xdr:cNvPr id="99" name="Text Box 234"/>
        <xdr:cNvSpPr txBox="1">
          <a:spLocks noChangeArrowheads="1"/>
        </xdr:cNvSpPr>
      </xdr:nvSpPr>
      <xdr:spPr>
        <a:xfrm>
          <a:off x="3924300" y="441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11</xdr:col>
      <xdr:colOff>209550</xdr:colOff>
      <xdr:row>18</xdr:row>
      <xdr:rowOff>219075</xdr:rowOff>
    </xdr:to>
    <xdr:sp>
      <xdr:nvSpPr>
        <xdr:cNvPr id="100" name="Oval 236"/>
        <xdr:cNvSpPr>
          <a:spLocks/>
        </xdr:cNvSpPr>
      </xdr:nvSpPr>
      <xdr:spPr>
        <a:xfrm>
          <a:off x="3857625" y="4362450"/>
          <a:ext cx="24765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28575</xdr:rowOff>
    </xdr:from>
    <xdr:to>
      <xdr:col>11</xdr:col>
      <xdr:colOff>266700</xdr:colOff>
      <xdr:row>18</xdr:row>
      <xdr:rowOff>190500</xdr:rowOff>
    </xdr:to>
    <xdr:sp>
      <xdr:nvSpPr>
        <xdr:cNvPr id="101" name="Text Box 237"/>
        <xdr:cNvSpPr txBox="1">
          <a:spLocks noChangeArrowheads="1"/>
        </xdr:cNvSpPr>
      </xdr:nvSpPr>
      <xdr:spPr>
        <a:xfrm>
          <a:off x="3876675" y="441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10.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02" name="Rectangle 239"/>
        <xdr:cNvSpPr>
          <a:spLocks/>
        </xdr:cNvSpPr>
      </xdr:nvSpPr>
      <xdr:spPr>
        <a:xfrm>
          <a:off x="389572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17</xdr:row>
      <xdr:rowOff>38100</xdr:rowOff>
    </xdr:from>
    <xdr:to>
      <xdr:col>11</xdr:col>
      <xdr:colOff>209550</xdr:colOff>
      <xdr:row>18</xdr:row>
      <xdr:rowOff>219075</xdr:rowOff>
    </xdr:to>
    <xdr:sp>
      <xdr:nvSpPr>
        <xdr:cNvPr id="103" name="Oval 240"/>
        <xdr:cNvSpPr>
          <a:spLocks/>
        </xdr:cNvSpPr>
      </xdr:nvSpPr>
      <xdr:spPr>
        <a:xfrm>
          <a:off x="3876675" y="4362450"/>
          <a:ext cx="22860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28575</xdr:rowOff>
    </xdr:from>
    <xdr:to>
      <xdr:col>11</xdr:col>
      <xdr:colOff>314325</xdr:colOff>
      <xdr:row>18</xdr:row>
      <xdr:rowOff>190500</xdr:rowOff>
    </xdr:to>
    <xdr:sp>
      <xdr:nvSpPr>
        <xdr:cNvPr id="104" name="Text Box 241"/>
        <xdr:cNvSpPr txBox="1">
          <a:spLocks noChangeArrowheads="1"/>
        </xdr:cNvSpPr>
      </xdr:nvSpPr>
      <xdr:spPr>
        <a:xfrm>
          <a:off x="3924300" y="441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05" name="Rectangle 242"/>
        <xdr:cNvSpPr>
          <a:spLocks/>
        </xdr:cNvSpPr>
      </xdr:nvSpPr>
      <xdr:spPr>
        <a:xfrm>
          <a:off x="3895725" y="4381500"/>
          <a:ext cx="714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11</xdr:col>
      <xdr:colOff>209550</xdr:colOff>
      <xdr:row>18</xdr:row>
      <xdr:rowOff>219075</xdr:rowOff>
    </xdr:to>
    <xdr:sp>
      <xdr:nvSpPr>
        <xdr:cNvPr id="106" name="Oval 243"/>
        <xdr:cNvSpPr>
          <a:spLocks/>
        </xdr:cNvSpPr>
      </xdr:nvSpPr>
      <xdr:spPr>
        <a:xfrm>
          <a:off x="3857625" y="4362450"/>
          <a:ext cx="247650" cy="23812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18</xdr:row>
      <xdr:rowOff>28575</xdr:rowOff>
    </xdr:from>
    <xdr:to>
      <xdr:col>11</xdr:col>
      <xdr:colOff>257175</xdr:colOff>
      <xdr:row>18</xdr:row>
      <xdr:rowOff>190500</xdr:rowOff>
    </xdr:to>
    <xdr:sp>
      <xdr:nvSpPr>
        <xdr:cNvPr id="107" name="Text Box 244"/>
        <xdr:cNvSpPr txBox="1">
          <a:spLocks noChangeArrowheads="1"/>
        </xdr:cNvSpPr>
      </xdr:nvSpPr>
      <xdr:spPr>
        <a:xfrm>
          <a:off x="3867150" y="441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140625" style="0" customWidth="1"/>
    <col min="2" max="2" width="0.9921875" style="0" customWidth="1"/>
    <col min="3" max="3" width="9.7109375" style="0" customWidth="1"/>
    <col min="4" max="4" width="10.7109375" style="0" customWidth="1"/>
    <col min="5" max="7" width="0.5625" style="0" customWidth="1"/>
    <col min="8" max="8" width="10.7109375" style="0" customWidth="1"/>
    <col min="9" max="9" width="0.85546875" style="0" customWidth="1"/>
    <col min="10" max="10" width="10.7109375" style="0" customWidth="1"/>
    <col min="11" max="11" width="0.85546875" style="0" customWidth="1"/>
    <col min="12" max="12" width="10.7109375" style="0" customWidth="1"/>
    <col min="13" max="15" width="0.5625" style="0" customWidth="1"/>
    <col min="16" max="16" width="7.00390625" style="0" customWidth="1"/>
    <col min="17" max="17" width="7.57421875" style="0" customWidth="1"/>
    <col min="18" max="18" width="7.28125" style="0" customWidth="1"/>
  </cols>
  <sheetData>
    <row r="1" spans="1:17" s="8" customFormat="1" ht="94.5" customHeight="1">
      <c r="A1" s="113" t="s">
        <v>22</v>
      </c>
      <c r="D1" s="9"/>
      <c r="E1" s="9"/>
      <c r="F1" s="9"/>
      <c r="G1" s="10"/>
      <c r="H1" s="9"/>
      <c r="I1" s="9"/>
      <c r="J1" s="11"/>
      <c r="K1" s="9"/>
      <c r="L1" s="12"/>
      <c r="M1" s="12"/>
      <c r="N1" s="12"/>
      <c r="O1" s="12"/>
      <c r="P1" s="13"/>
      <c r="Q1" s="13"/>
    </row>
    <row r="2" spans="1:18" ht="15" customHeight="1">
      <c r="A2" s="15"/>
      <c r="B2" s="15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4.75" customHeight="1">
      <c r="A3" s="18" t="s">
        <v>0</v>
      </c>
      <c r="B3" s="19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7"/>
      <c r="R3" s="17"/>
    </row>
    <row r="4" spans="1:18" ht="3.75" customHeight="1">
      <c r="A4" s="15"/>
      <c r="B4" s="15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2" customFormat="1" ht="24.75" customHeight="1">
      <c r="A5" s="18" t="s">
        <v>1</v>
      </c>
      <c r="B5" s="20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21"/>
      <c r="R5" s="21"/>
    </row>
    <row r="6" spans="1:18" ht="3.75" customHeight="1">
      <c r="A6" s="15"/>
      <c r="B6" s="15"/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2" customFormat="1" ht="24.75" customHeight="1">
      <c r="A7" s="18" t="s">
        <v>21</v>
      </c>
      <c r="B7" s="20"/>
      <c r="C7" s="119"/>
      <c r="D7" s="119"/>
      <c r="E7" s="119"/>
      <c r="F7" s="119"/>
      <c r="G7" s="119"/>
      <c r="H7" s="119"/>
      <c r="I7" s="4"/>
      <c r="J7" s="112" t="s">
        <v>36</v>
      </c>
      <c r="K7" s="4"/>
      <c r="L7" s="4"/>
      <c r="M7" s="4"/>
      <c r="N7" s="4"/>
      <c r="O7" s="4"/>
      <c r="P7" s="4"/>
      <c r="Q7" s="21"/>
      <c r="R7" s="21"/>
    </row>
    <row r="8" spans="1:18" s="2" customFormat="1" ht="7.5" customHeight="1">
      <c r="A8" s="18"/>
      <c r="B8" s="20"/>
      <c r="C8" s="22"/>
      <c r="D8" s="22"/>
      <c r="E8" s="22"/>
      <c r="F8" s="22"/>
      <c r="G8" s="22"/>
      <c r="H8" s="22"/>
      <c r="I8" s="22"/>
      <c r="J8" s="22"/>
      <c r="K8" s="23"/>
      <c r="L8" s="21"/>
      <c r="M8" s="21"/>
      <c r="N8" s="21"/>
      <c r="O8" s="21"/>
      <c r="P8" s="21"/>
      <c r="Q8" s="21"/>
      <c r="R8" s="21"/>
    </row>
    <row r="9" spans="1:18" ht="19.5" customHeight="1">
      <c r="A9" s="24" t="s">
        <v>12</v>
      </c>
      <c r="B9" s="25"/>
      <c r="C9" s="26"/>
      <c r="D9" s="27" t="s">
        <v>9</v>
      </c>
      <c r="E9" s="27"/>
      <c r="F9" s="27"/>
      <c r="G9" s="28"/>
      <c r="H9" s="29" t="s">
        <v>10</v>
      </c>
      <c r="I9" s="30"/>
      <c r="J9" s="30"/>
      <c r="K9" s="30"/>
      <c r="L9" s="30"/>
      <c r="M9" s="30"/>
      <c r="N9" s="30"/>
      <c r="O9" s="30"/>
      <c r="P9" s="31"/>
      <c r="Q9" s="32"/>
      <c r="R9" s="17"/>
    </row>
    <row r="10" spans="1:18" s="1" customFormat="1" ht="18" customHeight="1">
      <c r="A10" s="33"/>
      <c r="B10" s="33"/>
      <c r="C10" s="34" t="s">
        <v>11</v>
      </c>
      <c r="D10" s="5"/>
      <c r="E10" s="35"/>
      <c r="F10" s="35"/>
      <c r="G10" s="36"/>
      <c r="H10" s="5"/>
      <c r="I10" s="37"/>
      <c r="J10" s="38"/>
      <c r="K10" s="38"/>
      <c r="L10" s="39"/>
      <c r="M10" s="39"/>
      <c r="N10" s="39"/>
      <c r="O10" s="39"/>
      <c r="P10" s="40"/>
      <c r="Q10" s="40"/>
      <c r="R10" s="34"/>
    </row>
    <row r="11" spans="1:18" s="3" customFormat="1" ht="4.5" customHeight="1">
      <c r="A11" s="41"/>
      <c r="B11" s="41"/>
      <c r="C11" s="42"/>
      <c r="D11" s="43"/>
      <c r="E11" s="43"/>
      <c r="F11" s="43"/>
      <c r="G11" s="44"/>
      <c r="H11" s="45"/>
      <c r="I11" s="46"/>
      <c r="J11" s="47"/>
      <c r="K11" s="47"/>
      <c r="L11" s="45"/>
      <c r="M11" s="45"/>
      <c r="N11" s="45"/>
      <c r="O11" s="45"/>
      <c r="P11" s="44"/>
      <c r="Q11" s="44"/>
      <c r="R11" s="42"/>
    </row>
    <row r="12" spans="1:18" s="1" customFormat="1" ht="18" customHeight="1">
      <c r="A12" s="33"/>
      <c r="B12" s="33"/>
      <c r="C12" s="34" t="s">
        <v>13</v>
      </c>
      <c r="D12" s="5"/>
      <c r="E12" s="35"/>
      <c r="F12" s="35"/>
      <c r="G12" s="36"/>
      <c r="H12" s="5"/>
      <c r="I12" s="37"/>
      <c r="J12" s="38"/>
      <c r="K12" s="38"/>
      <c r="L12" s="39"/>
      <c r="M12" s="39"/>
      <c r="N12" s="39"/>
      <c r="O12" s="39"/>
      <c r="P12" s="40"/>
      <c r="Q12" s="40"/>
      <c r="R12" s="34"/>
    </row>
    <row r="13" spans="1:18" ht="19.5" customHeight="1">
      <c r="A13" s="25"/>
      <c r="B13" s="25"/>
      <c r="C13" s="25" t="s">
        <v>14</v>
      </c>
      <c r="D13" s="27">
        <f>SUM(D10:D12)</f>
        <v>0</v>
      </c>
      <c r="E13" s="27"/>
      <c r="F13" s="27"/>
      <c r="G13" s="28"/>
      <c r="H13" s="27">
        <f>SUM(H10:H12)</f>
        <v>0</v>
      </c>
      <c r="I13" s="30"/>
      <c r="J13" s="30"/>
      <c r="K13" s="30"/>
      <c r="L13" s="30"/>
      <c r="M13" s="30"/>
      <c r="N13" s="30"/>
      <c r="O13" s="30"/>
      <c r="P13" s="31"/>
      <c r="Q13" s="32"/>
      <c r="R13" s="48" t="s">
        <v>30</v>
      </c>
    </row>
    <row r="14" spans="1:18" s="7" customFormat="1" ht="24.75" customHeight="1">
      <c r="A14" s="49" t="s">
        <v>17</v>
      </c>
      <c r="B14" s="50"/>
      <c r="C14" s="51"/>
      <c r="D14" s="52" t="s">
        <v>2</v>
      </c>
      <c r="E14" s="52"/>
      <c r="F14" s="52"/>
      <c r="G14" s="53"/>
      <c r="H14" s="115" t="s">
        <v>26</v>
      </c>
      <c r="I14" s="115"/>
      <c r="J14" s="115"/>
      <c r="K14" s="115"/>
      <c r="L14" s="115"/>
      <c r="M14" s="54"/>
      <c r="N14" s="54"/>
      <c r="O14" s="54"/>
      <c r="P14" s="48" t="s">
        <v>3</v>
      </c>
      <c r="Q14" s="48" t="s">
        <v>4</v>
      </c>
      <c r="R14" s="48" t="s">
        <v>29</v>
      </c>
    </row>
    <row r="15" spans="1:18" s="1" customFormat="1" ht="15" customHeight="1">
      <c r="A15" s="34"/>
      <c r="B15" s="34"/>
      <c r="C15" s="34"/>
      <c r="D15" s="55"/>
      <c r="E15" s="55"/>
      <c r="F15" s="56"/>
      <c r="G15" s="57"/>
      <c r="H15" s="58" t="s">
        <v>7</v>
      </c>
      <c r="I15" s="58"/>
      <c r="J15" s="58" t="s">
        <v>6</v>
      </c>
      <c r="K15" s="58"/>
      <c r="L15" s="58" t="s">
        <v>5</v>
      </c>
      <c r="M15" s="58"/>
      <c r="N15" s="59"/>
      <c r="O15" s="60"/>
      <c r="P15" s="61" t="s">
        <v>8</v>
      </c>
      <c r="Q15" s="62" t="s">
        <v>7</v>
      </c>
      <c r="R15" s="62" t="s">
        <v>6</v>
      </c>
    </row>
    <row r="16" spans="1:18" s="3" customFormat="1" ht="4.5" customHeight="1">
      <c r="A16" s="41"/>
      <c r="B16" s="41"/>
      <c r="C16" s="42"/>
      <c r="D16" s="43"/>
      <c r="E16" s="43"/>
      <c r="F16" s="63"/>
      <c r="G16" s="44"/>
      <c r="H16" s="45"/>
      <c r="I16" s="46"/>
      <c r="J16" s="47"/>
      <c r="K16" s="47"/>
      <c r="L16" s="45"/>
      <c r="M16" s="45"/>
      <c r="N16" s="64"/>
      <c r="O16" s="45"/>
      <c r="P16" s="44"/>
      <c r="Q16" s="44"/>
      <c r="R16" s="42"/>
    </row>
    <row r="17" spans="1:18" s="1" customFormat="1" ht="18" customHeight="1">
      <c r="A17" s="33" t="s">
        <v>20</v>
      </c>
      <c r="B17" s="33"/>
      <c r="C17" s="34" t="s">
        <v>9</v>
      </c>
      <c r="D17" s="5"/>
      <c r="E17" s="35"/>
      <c r="F17" s="65"/>
      <c r="G17" s="36"/>
      <c r="H17" s="6"/>
      <c r="I17" s="37"/>
      <c r="J17" s="38">
        <f>IF(L17&lt;&gt;0,AVERAGE(H17,L17),"")</f>
      </c>
      <c r="K17" s="38"/>
      <c r="L17" s="6"/>
      <c r="M17" s="39"/>
      <c r="N17" s="66"/>
      <c r="O17" s="39"/>
      <c r="P17" s="40">
        <f>IF(L17&lt;&gt;0,(H17-L17)/2,"")</f>
      </c>
      <c r="Q17" s="40">
        <f>IF(L17&lt;&gt;0,D17-H17,"")</f>
      </c>
      <c r="R17" s="67">
        <f>IF(L19&lt;&gt;0,J19/J17,"")</f>
      </c>
    </row>
    <row r="18" spans="1:18" s="3" customFormat="1" ht="4.5" customHeight="1">
      <c r="A18" s="41"/>
      <c r="B18" s="41"/>
      <c r="C18" s="42"/>
      <c r="D18" s="43"/>
      <c r="E18" s="43"/>
      <c r="F18" s="63"/>
      <c r="G18" s="44"/>
      <c r="H18" s="45"/>
      <c r="I18" s="46"/>
      <c r="J18" s="47"/>
      <c r="K18" s="47"/>
      <c r="L18" s="45"/>
      <c r="M18" s="45"/>
      <c r="N18" s="64"/>
      <c r="O18" s="45"/>
      <c r="P18" s="44"/>
      <c r="Q18" s="44"/>
      <c r="R18" s="67"/>
    </row>
    <row r="19" spans="1:18" s="1" customFormat="1" ht="18" customHeight="1">
      <c r="A19" s="33"/>
      <c r="B19" s="33"/>
      <c r="C19" s="34" t="s">
        <v>10</v>
      </c>
      <c r="D19" s="5"/>
      <c r="E19" s="35"/>
      <c r="F19" s="65"/>
      <c r="G19" s="36"/>
      <c r="H19" s="6"/>
      <c r="I19" s="37"/>
      <c r="J19" s="38">
        <f>IF(L19&lt;&gt;0,AVERAGE(H19,L19),"")</f>
      </c>
      <c r="K19" s="38"/>
      <c r="L19" s="6"/>
      <c r="M19" s="39"/>
      <c r="N19" s="66"/>
      <c r="O19" s="39"/>
      <c r="P19" s="40">
        <f>IF(L19&lt;&gt;0,(H19-L19)/2,"")</f>
      </c>
      <c r="Q19" s="40">
        <f>IF(L19&lt;&gt;0,D19-H19,"")</f>
      </c>
      <c r="R19" s="67"/>
    </row>
    <row r="20" spans="1:18" ht="6" customHeight="1">
      <c r="A20" s="17"/>
      <c r="B20" s="17"/>
      <c r="C20" s="17"/>
      <c r="D20" s="68"/>
      <c r="E20" s="68"/>
      <c r="F20" s="69"/>
      <c r="G20" s="46"/>
      <c r="H20" s="68"/>
      <c r="I20" s="68"/>
      <c r="J20" s="68"/>
      <c r="K20" s="68"/>
      <c r="L20" s="68"/>
      <c r="M20" s="68"/>
      <c r="N20" s="69"/>
      <c r="O20" s="46"/>
      <c r="P20" s="32"/>
      <c r="Q20" s="32"/>
      <c r="R20" s="67"/>
    </row>
    <row r="21" spans="1:18" s="1" customFormat="1" ht="18" customHeight="1">
      <c r="A21" s="33" t="s">
        <v>18</v>
      </c>
      <c r="B21" s="33"/>
      <c r="C21" s="34" t="s">
        <v>9</v>
      </c>
      <c r="D21" s="35">
        <f>IF(L19&lt;&gt;0,D17*(100-$D$10)/100,"")</f>
      </c>
      <c r="E21" s="35"/>
      <c r="F21" s="65"/>
      <c r="G21" s="36"/>
      <c r="H21" s="39">
        <f>IF(L19&lt;&gt;0,H17*(100-$D$10)/100,"")</f>
      </c>
      <c r="I21" s="37"/>
      <c r="J21" s="38">
        <f>IF(L19&lt;&gt;0,AVERAGE(H21,L21),"")</f>
      </c>
      <c r="K21" s="38"/>
      <c r="L21" s="39">
        <f>IF(L19&lt;&gt;0,L17*(100-$D$10)/100,"")</f>
      </c>
      <c r="M21" s="39"/>
      <c r="N21" s="66"/>
      <c r="O21" s="39"/>
      <c r="P21" s="40">
        <f>IF(L19&lt;&gt;0,(H21-L21)/2,"")</f>
      </c>
      <c r="Q21" s="40">
        <f>IF(L19&lt;&gt;0,D21-H21,"")</f>
      </c>
      <c r="R21" s="67">
        <f>IF(L19&lt;&gt;0,J22/J21,"")</f>
      </c>
    </row>
    <row r="22" spans="1:18" s="1" customFormat="1" ht="18" customHeight="1">
      <c r="A22" s="33"/>
      <c r="B22" s="33"/>
      <c r="C22" s="34" t="s">
        <v>10</v>
      </c>
      <c r="D22" s="35">
        <f>IF(L19&lt;&gt;0,D19*(100-$H$10)/100,"")</f>
      </c>
      <c r="E22" s="35"/>
      <c r="F22" s="65"/>
      <c r="G22" s="36"/>
      <c r="H22" s="39">
        <f>IF(L19&lt;&gt;0,H19*(100-$H$10)/100,"")</f>
      </c>
      <c r="I22" s="37"/>
      <c r="J22" s="38">
        <f>IF(L19&lt;&gt;0,AVERAGE(H22,L22),"")</f>
      </c>
      <c r="K22" s="38"/>
      <c r="L22" s="39">
        <f>IF(L19&lt;&gt;0,L19*(100-$H$10)/100,"")</f>
      </c>
      <c r="M22" s="39"/>
      <c r="N22" s="66"/>
      <c r="O22" s="39"/>
      <c r="P22" s="40">
        <f>IF(L19&lt;&gt;0,(H22-L22)/2,"")</f>
      </c>
      <c r="Q22" s="40">
        <f>IF(L19&lt;&gt;0,D22-H22,"")</f>
      </c>
      <c r="R22" s="67"/>
    </row>
    <row r="23" spans="1:18" ht="6" customHeight="1">
      <c r="A23" s="17"/>
      <c r="B23" s="17"/>
      <c r="C23" s="17"/>
      <c r="D23" s="68"/>
      <c r="E23" s="68"/>
      <c r="F23" s="69"/>
      <c r="G23" s="46"/>
      <c r="H23" s="68"/>
      <c r="I23" s="68"/>
      <c r="J23" s="70"/>
      <c r="K23" s="68"/>
      <c r="L23" s="70"/>
      <c r="M23" s="70"/>
      <c r="N23" s="71"/>
      <c r="O23" s="72"/>
      <c r="P23" s="32"/>
      <c r="Q23" s="32"/>
      <c r="R23" s="67"/>
    </row>
    <row r="24" spans="1:18" s="1" customFormat="1" ht="18" customHeight="1">
      <c r="A24" s="33" t="s">
        <v>19</v>
      </c>
      <c r="B24" s="33"/>
      <c r="C24" s="34" t="s">
        <v>9</v>
      </c>
      <c r="D24" s="73">
        <f>IF(L19&lt;&gt;0,D17*(100-$D$13)/100,"")</f>
      </c>
      <c r="E24" s="74"/>
      <c r="F24" s="75"/>
      <c r="G24" s="36"/>
      <c r="H24" s="76">
        <f>IF(L19&lt;&gt;0,H17*(100-$D$13)/100,"")</f>
      </c>
      <c r="I24" s="37"/>
      <c r="J24" s="76">
        <f>IF(L19&lt;&gt;0,AVERAGE(L24,H24),"")</f>
      </c>
      <c r="K24" s="77"/>
      <c r="L24" s="76">
        <f>IF(L19&lt;&gt;0,L17*(100-$D$13)/100,"")</f>
      </c>
      <c r="M24" s="74"/>
      <c r="N24" s="75"/>
      <c r="O24" s="39"/>
      <c r="P24" s="40">
        <f>IF(L19&lt;&gt;0,(H24-L24)/2,"")</f>
      </c>
      <c r="Q24" s="40">
        <f>IF(L19&lt;&gt;0,D24-H24,"")</f>
      </c>
      <c r="R24" s="67">
        <f>IF(L19&lt;&gt;0,J26/J24,"")</f>
      </c>
    </row>
    <row r="25" spans="1:18" s="3" customFormat="1" ht="4.5" customHeight="1">
      <c r="A25" s="41"/>
      <c r="B25" s="41"/>
      <c r="C25" s="42"/>
      <c r="D25" s="43"/>
      <c r="E25" s="43"/>
      <c r="F25" s="63"/>
      <c r="G25" s="44"/>
      <c r="H25" s="45"/>
      <c r="I25" s="46"/>
      <c r="J25" s="47"/>
      <c r="K25" s="47"/>
      <c r="L25" s="45"/>
      <c r="M25" s="45"/>
      <c r="N25" s="64"/>
      <c r="O25" s="45"/>
      <c r="P25" s="44"/>
      <c r="Q25" s="44"/>
      <c r="R25" s="34"/>
    </row>
    <row r="26" spans="1:18" s="1" customFormat="1" ht="18" customHeight="1">
      <c r="A26" s="33"/>
      <c r="B26" s="33"/>
      <c r="C26" s="34" t="s">
        <v>10</v>
      </c>
      <c r="D26" s="73">
        <f>IF(L19&lt;&gt;0,D19*(100-$H$13)/100,"")</f>
      </c>
      <c r="E26" s="74"/>
      <c r="F26" s="75"/>
      <c r="G26" s="36"/>
      <c r="H26" s="76">
        <f>IF(L19&lt;&gt;0,H19*(100-$H$13)/100,"")</f>
      </c>
      <c r="I26" s="37"/>
      <c r="J26" s="76">
        <f>IF(L19&lt;&gt;0,AVERAGE(L26,H26),"")</f>
      </c>
      <c r="K26" s="77"/>
      <c r="L26" s="76">
        <f>IF(L19&lt;&gt;0,L19*(100-$H$13)/100,"")</f>
      </c>
      <c r="M26" s="74"/>
      <c r="N26" s="75"/>
      <c r="O26" s="39"/>
      <c r="P26" s="40">
        <f>IF(L19&lt;&gt;0,(H26-L26)/2,"")</f>
      </c>
      <c r="Q26" s="40">
        <f>IF(L19&lt;&gt;0,D26-H26,"")</f>
      </c>
      <c r="R26" s="34"/>
    </row>
    <row r="27" spans="1:18" s="3" customFormat="1" ht="4.5" customHeight="1">
      <c r="A27" s="41"/>
      <c r="B27" s="41"/>
      <c r="C27" s="42"/>
      <c r="D27" s="43"/>
      <c r="E27" s="43"/>
      <c r="F27" s="63"/>
      <c r="G27" s="44"/>
      <c r="H27" s="45"/>
      <c r="I27" s="46"/>
      <c r="J27" s="47"/>
      <c r="K27" s="47"/>
      <c r="L27" s="45"/>
      <c r="M27" s="45"/>
      <c r="N27" s="64"/>
      <c r="O27" s="45"/>
      <c r="P27" s="44"/>
      <c r="Q27" s="44"/>
      <c r="R27" s="34"/>
    </row>
    <row r="28" spans="1:18" s="1" customFormat="1" ht="18" customHeight="1">
      <c r="A28" s="33" t="s">
        <v>15</v>
      </c>
      <c r="B28" s="33"/>
      <c r="C28" s="34"/>
      <c r="D28" s="35"/>
      <c r="E28" s="35"/>
      <c r="F28" s="65"/>
      <c r="G28" s="36"/>
      <c r="H28" s="78">
        <f>IF(L19&lt;&gt;0,(1/((H26/1000)*(H24/1000))),"")</f>
      </c>
      <c r="I28" s="37"/>
      <c r="J28" s="78">
        <f>IF(L19&lt;&gt;0,AVERAGE(L28,H28),"")</f>
      </c>
      <c r="K28" s="77"/>
      <c r="L28" s="78">
        <f>IF(L19&lt;&gt;0,(1/((L26/1000)*(L24/1000))),"")</f>
      </c>
      <c r="M28" s="79"/>
      <c r="N28" s="80"/>
      <c r="O28" s="39"/>
      <c r="P28" s="40"/>
      <c r="Q28" s="40"/>
      <c r="R28" s="34"/>
    </row>
    <row r="29" spans="1:18" s="1" customFormat="1" ht="39.75" customHeight="1">
      <c r="A29" s="81" t="s">
        <v>23</v>
      </c>
      <c r="B29" s="81"/>
      <c r="C29" s="81"/>
      <c r="D29" s="81"/>
      <c r="E29" s="81"/>
      <c r="F29" s="81"/>
      <c r="G29" s="81"/>
      <c r="H29" s="82"/>
      <c r="I29" s="83"/>
      <c r="J29" s="84"/>
      <c r="K29" s="83"/>
      <c r="L29" s="30"/>
      <c r="M29" s="30"/>
      <c r="N29" s="30"/>
      <c r="O29" s="30"/>
      <c r="P29" s="40"/>
      <c r="Q29" s="40"/>
      <c r="R29" s="34"/>
    </row>
    <row r="30" spans="1:18" s="1" customFormat="1" ht="18" customHeight="1">
      <c r="A30" s="33" t="s">
        <v>31</v>
      </c>
      <c r="B30" s="33"/>
      <c r="C30" s="34"/>
      <c r="D30" s="27" t="s">
        <v>7</v>
      </c>
      <c r="E30" s="35"/>
      <c r="F30" s="35"/>
      <c r="G30" s="120" t="s">
        <v>5</v>
      </c>
      <c r="H30" s="120"/>
      <c r="I30" s="37"/>
      <c r="J30" s="34"/>
      <c r="K30" s="34"/>
      <c r="L30" s="34"/>
      <c r="M30" s="85"/>
      <c r="N30" s="85"/>
      <c r="O30" s="34"/>
      <c r="P30" s="34"/>
      <c r="Q30" s="40"/>
      <c r="R30" s="34"/>
    </row>
    <row r="31" spans="1:18" s="1" customFormat="1" ht="18" customHeight="1">
      <c r="A31" s="86"/>
      <c r="B31" s="33"/>
      <c r="C31" s="38" t="s">
        <v>24</v>
      </c>
      <c r="D31" s="110"/>
      <c r="E31" s="35"/>
      <c r="F31" s="35"/>
      <c r="G31" s="38"/>
      <c r="H31" s="14"/>
      <c r="I31" s="37"/>
      <c r="J31" s="34"/>
      <c r="K31" s="34"/>
      <c r="L31" s="34"/>
      <c r="M31" s="88"/>
      <c r="N31" s="88"/>
      <c r="O31" s="114"/>
      <c r="P31" s="114"/>
      <c r="Q31" s="40"/>
      <c r="R31" s="34"/>
    </row>
    <row r="32" spans="1:18" s="3" customFormat="1" ht="6" customHeight="1">
      <c r="A32" s="41"/>
      <c r="B32" s="41"/>
      <c r="C32" s="45"/>
      <c r="D32" s="47"/>
      <c r="E32" s="43"/>
      <c r="F32" s="43"/>
      <c r="G32" s="47"/>
      <c r="H32" s="45"/>
      <c r="I32" s="46"/>
      <c r="J32" s="42"/>
      <c r="K32" s="42"/>
      <c r="L32" s="42"/>
      <c r="M32" s="45"/>
      <c r="N32" s="45"/>
      <c r="O32" s="45"/>
      <c r="P32" s="44"/>
      <c r="Q32" s="44"/>
      <c r="R32" s="34"/>
    </row>
    <row r="33" spans="1:18" s="1" customFormat="1" ht="18" customHeight="1">
      <c r="A33" s="86"/>
      <c r="B33" s="33"/>
      <c r="C33" s="38" t="s">
        <v>25</v>
      </c>
      <c r="D33" s="110"/>
      <c r="E33" s="35"/>
      <c r="F33" s="35"/>
      <c r="G33" s="38"/>
      <c r="H33" s="14"/>
      <c r="I33" s="37"/>
      <c r="J33" s="34"/>
      <c r="K33" s="34"/>
      <c r="L33" s="34"/>
      <c r="M33" s="88"/>
      <c r="N33" s="88"/>
      <c r="O33" s="114"/>
      <c r="P33" s="114"/>
      <c r="Q33" s="40"/>
      <c r="R33" s="34"/>
    </row>
    <row r="34" spans="1:18" s="1" customFormat="1" ht="9.75" customHeight="1">
      <c r="A34" s="86"/>
      <c r="B34" s="33"/>
      <c r="C34" s="34"/>
      <c r="D34" s="35"/>
      <c r="E34" s="35"/>
      <c r="F34" s="35"/>
      <c r="G34" s="36"/>
      <c r="H34" s="38"/>
      <c r="I34" s="37"/>
      <c r="J34" s="87"/>
      <c r="K34" s="38"/>
      <c r="L34" s="88"/>
      <c r="M34" s="88"/>
      <c r="N34" s="88"/>
      <c r="O34" s="39"/>
      <c r="P34" s="39"/>
      <c r="Q34" s="40"/>
      <c r="R34" s="34"/>
    </row>
    <row r="35" spans="1:18" s="7" customFormat="1" ht="24.75" customHeight="1">
      <c r="A35" s="49"/>
      <c r="B35" s="50"/>
      <c r="C35" s="51"/>
      <c r="D35" s="52" t="s">
        <v>2</v>
      </c>
      <c r="E35" s="52"/>
      <c r="F35" s="52"/>
      <c r="G35" s="53"/>
      <c r="H35" s="115" t="s">
        <v>26</v>
      </c>
      <c r="I35" s="115"/>
      <c r="J35" s="115"/>
      <c r="K35" s="115"/>
      <c r="L35" s="115"/>
      <c r="M35" s="54"/>
      <c r="N35" s="54"/>
      <c r="O35" s="54"/>
      <c r="P35" s="48" t="s">
        <v>3</v>
      </c>
      <c r="Q35" s="48" t="s">
        <v>4</v>
      </c>
      <c r="R35" s="48" t="s">
        <v>28</v>
      </c>
    </row>
    <row r="36" spans="1:18" s="1" customFormat="1" ht="15" customHeight="1">
      <c r="A36" s="34"/>
      <c r="B36" s="34"/>
      <c r="C36" s="34"/>
      <c r="D36" s="55"/>
      <c r="E36" s="55"/>
      <c r="F36" s="56"/>
      <c r="G36" s="57"/>
      <c r="H36" s="58" t="s">
        <v>7</v>
      </c>
      <c r="I36" s="58"/>
      <c r="J36" s="58" t="s">
        <v>6</v>
      </c>
      <c r="K36" s="58"/>
      <c r="L36" s="58" t="s">
        <v>5</v>
      </c>
      <c r="M36" s="58"/>
      <c r="N36" s="59"/>
      <c r="O36" s="89"/>
      <c r="P36" s="61" t="s">
        <v>8</v>
      </c>
      <c r="Q36" s="90" t="s">
        <v>7</v>
      </c>
      <c r="R36" s="62" t="s">
        <v>27</v>
      </c>
    </row>
    <row r="37" spans="1:18" s="3" customFormat="1" ht="4.5" customHeight="1">
      <c r="A37" s="41"/>
      <c r="B37" s="41"/>
      <c r="C37" s="42"/>
      <c r="D37" s="43"/>
      <c r="E37" s="43"/>
      <c r="F37" s="63"/>
      <c r="G37" s="44"/>
      <c r="H37" s="45"/>
      <c r="I37" s="46"/>
      <c r="J37" s="47"/>
      <c r="K37" s="47"/>
      <c r="L37" s="45"/>
      <c r="M37" s="45"/>
      <c r="N37" s="64"/>
      <c r="O37" s="45"/>
      <c r="P37" s="44"/>
      <c r="Q37" s="44"/>
      <c r="R37" s="34"/>
    </row>
    <row r="38" spans="1:18" s="1" customFormat="1" ht="21.75" customHeight="1">
      <c r="A38" s="33"/>
      <c r="B38" s="34"/>
      <c r="C38" s="91" t="s">
        <v>9</v>
      </c>
      <c r="D38" s="92">
        <f>IF(L19&lt;&gt;0,TRUNC(D24,1),"")</f>
      </c>
      <c r="E38" s="74"/>
      <c r="F38" s="75"/>
      <c r="G38" s="57"/>
      <c r="H38" s="93">
        <f>IF(L19&lt;&gt;0,IF(R44&lt;&gt;0,(ROUND(H24,1)-D31)/10,ROUND(H24,1)-D31),"")</f>
      </c>
      <c r="I38" s="34"/>
      <c r="J38" s="93">
        <f>IF(L19&lt;&gt;0,AVERAGE(H38,L38),"")</f>
      </c>
      <c r="K38" s="94"/>
      <c r="L38" s="93">
        <f>IF(L19&lt;&gt;0,IF(R44&lt;&gt;0,(ROUND(L24,1)+H31)/10,ROUND(L24,1)+H31),"")</f>
      </c>
      <c r="M38" s="95"/>
      <c r="N38" s="96"/>
      <c r="O38" s="97"/>
      <c r="P38" s="83">
        <f>IF(R44&lt;&gt;0,((H38*10)-(L38*10))/2,IF(L19&lt;&gt;0,(H38-L38)/2,""))</f>
      </c>
      <c r="Q38" s="40">
        <f>IF(R44&lt;&gt;0,(D38)-(H38*10),IF(L19&lt;&gt;0,D38-H38,""))</f>
      </c>
      <c r="R38" s="67">
        <f>IF(L19&lt;&gt;0,J40/J38,"")</f>
      </c>
    </row>
    <row r="39" spans="1:18" s="1" customFormat="1" ht="3.75" customHeight="1">
      <c r="A39" s="34"/>
      <c r="B39" s="34"/>
      <c r="C39" s="91"/>
      <c r="D39" s="55"/>
      <c r="E39" s="57"/>
      <c r="F39" s="56"/>
      <c r="G39" s="57"/>
      <c r="H39" s="34"/>
      <c r="I39" s="34"/>
      <c r="J39" s="98"/>
      <c r="K39" s="94"/>
      <c r="L39" s="98"/>
      <c r="M39" s="99"/>
      <c r="N39" s="100"/>
      <c r="O39" s="99"/>
      <c r="P39" s="55"/>
      <c r="Q39" s="34"/>
      <c r="R39" s="34"/>
    </row>
    <row r="40" spans="1:18" s="1" customFormat="1" ht="21.75" customHeight="1">
      <c r="A40" s="34"/>
      <c r="B40" s="34"/>
      <c r="C40" s="91" t="s">
        <v>10</v>
      </c>
      <c r="D40" s="92">
        <f>IF(L19&lt;&gt;0,TRUNC(D26,1),"")</f>
      </c>
      <c r="E40" s="74"/>
      <c r="F40" s="75"/>
      <c r="G40" s="57"/>
      <c r="H40" s="93">
        <f>IF(L19&lt;&gt;0,IF(R44&lt;&gt;0,(ROUND(H26,1)-D33)/10,ROUND(H26,1)-D33),"")</f>
      </c>
      <c r="I40" s="34"/>
      <c r="J40" s="93">
        <f>IF(L19&lt;&gt;0,AVERAGE(H40,L40),"")</f>
      </c>
      <c r="K40" s="94"/>
      <c r="L40" s="93">
        <f>IF(L19&lt;&gt;0,IF(R44&lt;&gt;0,(ROUND(L26,1)+H33)/10,ROUND(L26,1)+H33),"")</f>
      </c>
      <c r="M40" s="95"/>
      <c r="N40" s="96"/>
      <c r="O40" s="97"/>
      <c r="P40" s="83">
        <f>IF(R44&lt;&gt;0,((H40*10)-(L40*10))/2,IF(L19&lt;&gt;0,(H40-L40)/2,""))</f>
      </c>
      <c r="Q40" s="40">
        <f>IF(R44&lt;&gt;0,(D40)-(H40*10),IF(L19&lt;&gt;0,D40-H40,""))</f>
      </c>
      <c r="R40" s="34"/>
    </row>
    <row r="41" spans="1:18" s="1" customFormat="1" ht="3.75" customHeight="1">
      <c r="A41" s="34"/>
      <c r="B41" s="34"/>
      <c r="C41" s="91"/>
      <c r="D41" s="55"/>
      <c r="E41" s="55"/>
      <c r="F41" s="56"/>
      <c r="G41" s="57"/>
      <c r="H41" s="34"/>
      <c r="I41" s="34"/>
      <c r="J41" s="98"/>
      <c r="K41" s="94"/>
      <c r="L41" s="98"/>
      <c r="M41" s="99"/>
      <c r="N41" s="100"/>
      <c r="O41" s="99"/>
      <c r="P41" s="55"/>
      <c r="Q41" s="34"/>
      <c r="R41" s="34"/>
    </row>
    <row r="42" spans="1:18" s="1" customFormat="1" ht="21.75" customHeight="1">
      <c r="A42" s="34"/>
      <c r="B42" s="34"/>
      <c r="C42" s="91" t="s">
        <v>16</v>
      </c>
      <c r="D42" s="55"/>
      <c r="E42" s="55"/>
      <c r="F42" s="56"/>
      <c r="G42" s="57"/>
      <c r="H42" s="101">
        <f>IF(R44&lt;&gt;0,(1/((H40/100)*(H38/100))),IF(D17&lt;&gt;0,(1/((H40/1000)*(H38/1000))),""))</f>
      </c>
      <c r="I42" s="61"/>
      <c r="J42" s="93">
        <f>IF(L19&lt;&gt;0,AVERAGE(H42,L42),"")</f>
      </c>
      <c r="K42" s="94"/>
      <c r="L42" s="101">
        <f>IF(R44&lt;&gt;0,(1/((L40/100)*(L38/100))),IF(D17&lt;&gt;0,(1/((L40/1000)*(L38/1000))),""))</f>
      </c>
      <c r="M42" s="102"/>
      <c r="N42" s="103"/>
      <c r="O42" s="97"/>
      <c r="P42" s="55"/>
      <c r="Q42" s="34"/>
      <c r="R42" s="34"/>
    </row>
    <row r="43" spans="1:18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" customFormat="1" ht="18" customHeight="1">
      <c r="A44" s="86" t="s">
        <v>35</v>
      </c>
      <c r="B44" s="33"/>
      <c r="C44" s="38"/>
      <c r="D44" s="104"/>
      <c r="E44" s="105"/>
      <c r="F44" s="105"/>
      <c r="G44" s="38"/>
      <c r="H44" s="106"/>
      <c r="I44" s="38"/>
      <c r="J44" s="86"/>
      <c r="K44" s="86"/>
      <c r="L44" s="86"/>
      <c r="M44" s="106"/>
      <c r="N44" s="106"/>
      <c r="O44" s="105"/>
      <c r="P44" s="105"/>
      <c r="Q44" s="107" t="s">
        <v>32</v>
      </c>
      <c r="R44" s="111"/>
    </row>
    <row r="45" spans="1:18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" customFormat="1" ht="21.75" customHeight="1">
      <c r="A46" s="33" t="s">
        <v>33</v>
      </c>
      <c r="B46" s="118">
        <f ca="1">TODAY()</f>
        <v>40473</v>
      </c>
      <c r="C46" s="118"/>
      <c r="D46" s="118"/>
      <c r="E46" s="118"/>
      <c r="F46" s="118"/>
      <c r="G46" s="118"/>
      <c r="H46" s="118"/>
      <c r="I46" s="108"/>
      <c r="J46" s="95"/>
      <c r="K46" s="109"/>
      <c r="L46" s="95"/>
      <c r="M46" s="95"/>
      <c r="N46" s="95"/>
      <c r="O46" s="97"/>
      <c r="P46" s="83"/>
      <c r="Q46" s="40"/>
      <c r="R46" s="67"/>
    </row>
    <row r="47" spans="1:18" s="1" customFormat="1" ht="21.75" customHeight="1">
      <c r="A47" s="33" t="s">
        <v>34</v>
      </c>
      <c r="B47" s="34"/>
      <c r="C47" s="117"/>
      <c r="D47" s="117"/>
      <c r="E47" s="117"/>
      <c r="F47" s="117"/>
      <c r="G47" s="117"/>
      <c r="H47" s="117"/>
      <c r="I47" s="108"/>
      <c r="J47" s="95"/>
      <c r="K47" s="109"/>
      <c r="L47" s="95"/>
      <c r="M47" s="95"/>
      <c r="N47" s="95"/>
      <c r="O47" s="97"/>
      <c r="P47" s="83"/>
      <c r="Q47" s="40"/>
      <c r="R47" s="67"/>
    </row>
  </sheetData>
  <sheetProtection password="E5AC" sheet="1" objects="1" scenarios="1"/>
  <mergeCells count="10">
    <mergeCell ref="C47:H47"/>
    <mergeCell ref="B46:H46"/>
    <mergeCell ref="C7:H7"/>
    <mergeCell ref="G30:H30"/>
    <mergeCell ref="O31:P31"/>
    <mergeCell ref="O33:P33"/>
    <mergeCell ref="H35:L35"/>
    <mergeCell ref="C3:P3"/>
    <mergeCell ref="C5:P5"/>
    <mergeCell ref="H14:L14"/>
  </mergeCells>
  <printOptions/>
  <pageMargins left="0.76" right="0.24" top="0.26" bottom="0.46" header="0.25" footer="0.46"/>
  <pageSetup orientation="portrait" paperSize="9" r:id="rId5"/>
  <drawing r:id="rId4"/>
  <legacyDrawing r:id="rId3"/>
  <oleObjects>
    <oleObject progId="Word.Document.8" shapeId="15247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Tegulas2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Imhof</dc:creator>
  <cp:keywords/>
  <dc:description/>
  <cp:lastModifiedBy>Daniel Imhof</cp:lastModifiedBy>
  <cp:lastPrinted>2010-04-27T05:54:35Z</cp:lastPrinted>
  <dcterms:created xsi:type="dcterms:W3CDTF">1998-12-14T15:34:33Z</dcterms:created>
  <dcterms:modified xsi:type="dcterms:W3CDTF">2010-10-22T12:51:50Z</dcterms:modified>
  <cp:category/>
  <cp:version/>
  <cp:contentType/>
  <cp:contentStatus/>
</cp:coreProperties>
</file>